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briggs\OneDrive - MSH\Documents\Synchronized Files\General MSH-CPM\Gates MNCH\RMNCH quantification\drafts\editing and translation process\RMNCH files.English version\"/>
    </mc:Choice>
  </mc:AlternateContent>
  <xr:revisionPtr revIDLastSave="0" documentId="13_ncr:1_{23212B8C-B080-4D94-9421-DB10AFABBE54}" xr6:coauthVersionLast="47" xr6:coauthVersionMax="47" xr10:uidLastSave="{00000000-0000-0000-0000-000000000000}"/>
  <bookViews>
    <workbookView xWindow="-120" yWindow="-120" windowWidth="29040" windowHeight="15720" tabRatio="804" xr2:uid="{00000000-000D-0000-FFFF-FFFF00000000}"/>
  </bookViews>
  <sheets>
    <sheet name="ECPs" sheetId="1" r:id="rId1"/>
    <sheet name="Implants" sheetId="3" r:id="rId2"/>
    <sheet name="Female Condom" sheetId="2" r:id="rId3"/>
    <sheet name="PPH" sheetId="23" r:id="rId4"/>
    <sheet name="Calibrated drapes" sheetId="22" r:id="rId5"/>
    <sheet name="Severe hypertension" sheetId="5" r:id="rId6"/>
    <sheet name="Eclampsia" sheetId="6" r:id="rId7"/>
    <sheet name="RDS-ACS" sheetId="7" r:id="rId8"/>
    <sheet name="Resuscitation" sheetId="10" r:id="rId9"/>
    <sheet name="Cord care- CHX" sheetId="8" r:id="rId10"/>
    <sheet name="PSBI" sheetId="9" r:id="rId11"/>
    <sheet name="Pneumonia" sheetId="11" r:id="rId12"/>
    <sheet name="Pneumonia (simplified)" sheetId="12" r:id="rId13"/>
    <sheet name="Diarrhea" sheetId="13" r:id="rId14"/>
    <sheet name="Diarrhea (simplified)" sheetId="21" r:id="rId15"/>
    <sheet name="PSBI-VSD  (Filled)" sheetId="15" state="hidden" r:id="rId1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29" roundtripDataSignature="AMtx7mh8uOyIe2/hZJZ1r+SxX8WVu7N+9g=="/>
    </ext>
  </extLst>
</workbook>
</file>

<file path=xl/calcChain.xml><?xml version="1.0" encoding="utf-8"?>
<calcChain xmlns="http://schemas.openxmlformats.org/spreadsheetml/2006/main">
  <c r="E3" i="7" l="1"/>
  <c r="E3" i="23"/>
  <c r="D50" i="23"/>
  <c r="E44" i="23" l="1"/>
  <c r="F44" i="23" s="1"/>
  <c r="D38" i="23"/>
  <c r="E35" i="23"/>
  <c r="F35" i="23" s="1"/>
  <c r="F31" i="23"/>
  <c r="E31" i="23"/>
  <c r="E18" i="23"/>
  <c r="E38" i="23" s="1"/>
  <c r="E16" i="23"/>
  <c r="F16" i="23" s="1"/>
  <c r="D15" i="23"/>
  <c r="D17" i="23" s="1"/>
  <c r="E13" i="23"/>
  <c r="F13" i="23" s="1"/>
  <c r="E11" i="23"/>
  <c r="E9" i="23"/>
  <c r="F9" i="23" s="1"/>
  <c r="F7" i="23"/>
  <c r="E7" i="23"/>
  <c r="D5" i="23"/>
  <c r="D6" i="23" s="1"/>
  <c r="D4" i="23"/>
  <c r="E4" i="23"/>
  <c r="E5" i="23" s="1"/>
  <c r="F11" i="22"/>
  <c r="E11" i="22"/>
  <c r="E9" i="22"/>
  <c r="F9" i="22" s="1"/>
  <c r="E7" i="22"/>
  <c r="D4" i="22"/>
  <c r="D5" i="22" s="1"/>
  <c r="D6" i="22" s="1"/>
  <c r="D8" i="22" s="1"/>
  <c r="D10" i="22" s="1"/>
  <c r="D13" i="22" s="1"/>
  <c r="E3" i="22"/>
  <c r="F3" i="22" s="1"/>
  <c r="F4" i="22" s="1"/>
  <c r="F5" i="22" s="1"/>
  <c r="E4" i="22" l="1"/>
  <c r="E5" i="22" s="1"/>
  <c r="E15" i="23"/>
  <c r="E6" i="23"/>
  <c r="D39" i="23"/>
  <c r="D22" i="23"/>
  <c r="D26" i="23" s="1"/>
  <c r="D55" i="23" s="1"/>
  <c r="D30" i="23"/>
  <c r="D33" i="23" s="1"/>
  <c r="D8" i="23"/>
  <c r="F18" i="23"/>
  <c r="F38" i="23" s="1"/>
  <c r="F11" i="23"/>
  <c r="D37" i="23"/>
  <c r="D40" i="23" s="1"/>
  <c r="D41" i="23" s="1"/>
  <c r="D43" i="23" s="1"/>
  <c r="F3" i="23"/>
  <c r="F4" i="23" s="1"/>
  <c r="F5" i="23" s="1"/>
  <c r="F15" i="23" s="1"/>
  <c r="E6" i="22"/>
  <c r="E8" i="22" s="1"/>
  <c r="E10" i="22" s="1"/>
  <c r="E13" i="22" s="1"/>
  <c r="F7" i="22"/>
  <c r="F6" i="22" s="1"/>
  <c r="F8" i="22" s="1"/>
  <c r="F10" i="22" s="1"/>
  <c r="F13" i="22" s="1"/>
  <c r="F17" i="23" l="1"/>
  <c r="F37" i="23"/>
  <c r="F40" i="23" s="1"/>
  <c r="F6" i="23"/>
  <c r="D32" i="23"/>
  <c r="D34" i="23" s="1"/>
  <c r="D10" i="23"/>
  <c r="D20" i="23" s="1"/>
  <c r="D24" i="23" s="1"/>
  <c r="D12" i="23"/>
  <c r="D21" i="23" s="1"/>
  <c r="D25" i="23" s="1"/>
  <c r="D54" i="23" s="1"/>
  <c r="E30" i="23"/>
  <c r="E33" i="23" s="1"/>
  <c r="E8" i="23"/>
  <c r="E37" i="23"/>
  <c r="E40" i="23" s="1"/>
  <c r="E17" i="23"/>
  <c r="D47" i="23" l="1"/>
  <c r="D56" i="23" s="1"/>
  <c r="D46" i="23"/>
  <c r="D49" i="23" s="1"/>
  <c r="D53" i="23" s="1"/>
  <c r="E22" i="23"/>
  <c r="E26" i="23" s="1"/>
  <c r="E55" i="23" s="1"/>
  <c r="E39" i="23"/>
  <c r="E41" i="23" s="1"/>
  <c r="E43" i="23" s="1"/>
  <c r="F8" i="23"/>
  <c r="F30" i="23"/>
  <c r="F33" i="23" s="1"/>
  <c r="E12" i="23"/>
  <c r="E21" i="23" s="1"/>
  <c r="E25" i="23" s="1"/>
  <c r="E54" i="23" s="1"/>
  <c r="E32" i="23"/>
  <c r="E34" i="23" s="1"/>
  <c r="E10" i="23"/>
  <c r="E20" i="23" s="1"/>
  <c r="E24" i="23" s="1"/>
  <c r="F39" i="23"/>
  <c r="F41" i="23" s="1"/>
  <c r="F43" i="23" s="1"/>
  <c r="F22" i="23"/>
  <c r="F26" i="23" s="1"/>
  <c r="F55" i="23" s="1"/>
  <c r="F32" i="23" l="1"/>
  <c r="F34" i="23" s="1"/>
  <c r="F12" i="23"/>
  <c r="F21" i="23" s="1"/>
  <c r="F25" i="23" s="1"/>
  <c r="F54" i="23" s="1"/>
  <c r="F10" i="23"/>
  <c r="F20" i="23" s="1"/>
  <c r="F24" i="23" s="1"/>
  <c r="E46" i="23"/>
  <c r="E49" i="23" s="1"/>
  <c r="E53" i="23" s="1"/>
  <c r="E47" i="23"/>
  <c r="E50" i="23" s="1"/>
  <c r="E56" i="23" s="1"/>
  <c r="F46" i="23" l="1"/>
  <c r="F49" i="23" s="1"/>
  <c r="F53" i="23" s="1"/>
  <c r="F47" i="23"/>
  <c r="F50" i="23" s="1"/>
  <c r="F56" i="23" s="1"/>
  <c r="D17" i="12" l="1"/>
  <c r="D23" i="11"/>
  <c r="D19" i="11"/>
  <c r="C12" i="9"/>
  <c r="C16" i="9"/>
  <c r="C20" i="9"/>
  <c r="C24" i="9"/>
  <c r="E26" i="6"/>
  <c r="E19" i="6"/>
  <c r="F19" i="6" s="1"/>
  <c r="F26" i="6" l="1"/>
  <c r="F22" i="3" l="1"/>
  <c r="E26" i="1" l="1"/>
  <c r="F26" i="1" l="1"/>
  <c r="F3" i="7" l="1"/>
  <c r="F7" i="21"/>
  <c r="G7" i="21" s="1"/>
  <c r="E4" i="21"/>
  <c r="E5" i="21" s="1"/>
  <c r="E6" i="21" s="1"/>
  <c r="E9" i="21" s="1"/>
  <c r="F3" i="21"/>
  <c r="F4" i="21" s="1"/>
  <c r="F5" i="21" s="1"/>
  <c r="E6" i="1"/>
  <c r="F6" i="1" s="1"/>
  <c r="E7" i="1"/>
  <c r="F7" i="1" s="1"/>
  <c r="E8" i="1"/>
  <c r="F8" i="1" s="1"/>
  <c r="E9" i="1"/>
  <c r="F9" i="1" s="1"/>
  <c r="F6" i="21" l="1"/>
  <c r="F9" i="21" s="1"/>
  <c r="F13" i="21" s="1"/>
  <c r="E14" i="21"/>
  <c r="E13" i="21"/>
  <c r="E11" i="21"/>
  <c r="E16" i="21" s="1"/>
  <c r="G3" i="21"/>
  <c r="G4" i="21" s="1"/>
  <c r="G5" i="21" s="1"/>
  <c r="G6" i="21" s="1"/>
  <c r="G9" i="21" s="1"/>
  <c r="D23" i="15"/>
  <c r="D19" i="15"/>
  <c r="D15" i="15"/>
  <c r="D11" i="15"/>
  <c r="F4" i="15"/>
  <c r="F5" i="15" s="1"/>
  <c r="F7" i="15" s="1"/>
  <c r="F13" i="15" s="1"/>
  <c r="E4" i="15"/>
  <c r="E5" i="15" s="1"/>
  <c r="E7" i="15" s="1"/>
  <c r="F3" i="15"/>
  <c r="G3" i="15" s="1"/>
  <c r="G4" i="15" s="1"/>
  <c r="G5" i="15" s="1"/>
  <c r="G7" i="15" s="1"/>
  <c r="F14" i="13"/>
  <c r="G14" i="13" s="1"/>
  <c r="F12" i="13"/>
  <c r="G12" i="13" s="1"/>
  <c r="F10" i="13"/>
  <c r="G10" i="13" s="1"/>
  <c r="F7" i="13"/>
  <c r="G7" i="13" s="1"/>
  <c r="E4" i="13"/>
  <c r="E5" i="13" s="1"/>
  <c r="E6" i="13" s="1"/>
  <c r="F3" i="13"/>
  <c r="G3" i="13" s="1"/>
  <c r="G4" i="13" s="1"/>
  <c r="G5" i="13" s="1"/>
  <c r="F12" i="12"/>
  <c r="G12" i="12" s="1"/>
  <c r="F10" i="12"/>
  <c r="G10" i="12" s="1"/>
  <c r="F7" i="12"/>
  <c r="G7" i="12" s="1"/>
  <c r="E4" i="12"/>
  <c r="F3" i="12"/>
  <c r="F4" i="12" s="1"/>
  <c r="F14" i="11"/>
  <c r="G14" i="11" s="1"/>
  <c r="F12" i="11"/>
  <c r="G12" i="11" s="1"/>
  <c r="F10" i="11"/>
  <c r="F7" i="11"/>
  <c r="E4" i="11"/>
  <c r="F3" i="11"/>
  <c r="G3" i="11" s="1"/>
  <c r="G4" i="11" s="1"/>
  <c r="E6" i="10"/>
  <c r="F6" i="10" s="1"/>
  <c r="D4" i="10"/>
  <c r="D5" i="10" s="1"/>
  <c r="D7" i="10" s="1"/>
  <c r="D8" i="10" s="1"/>
  <c r="D10" i="10" s="1"/>
  <c r="E3" i="10"/>
  <c r="E4" i="10" s="1"/>
  <c r="E8" i="9"/>
  <c r="F8" i="9" s="1"/>
  <c r="D4" i="9"/>
  <c r="D5" i="9" s="1"/>
  <c r="D7" i="9" s="1"/>
  <c r="E3" i="9"/>
  <c r="E4" i="9" s="1"/>
  <c r="E5" i="9" s="1"/>
  <c r="E12" i="8"/>
  <c r="E10" i="8"/>
  <c r="F10" i="8" s="1"/>
  <c r="E8" i="8"/>
  <c r="F8" i="8" s="1"/>
  <c r="E6" i="8"/>
  <c r="F6" i="8" s="1"/>
  <c r="D4" i="8"/>
  <c r="D7" i="8" s="1"/>
  <c r="D11" i="8" s="1"/>
  <c r="D14" i="8" s="1"/>
  <c r="D17" i="8" s="1"/>
  <c r="E3" i="8"/>
  <c r="E4" i="8" s="1"/>
  <c r="E10" i="7"/>
  <c r="F10" i="7" s="1"/>
  <c r="E6" i="7"/>
  <c r="F4" i="7"/>
  <c r="E4" i="7"/>
  <c r="D4" i="7"/>
  <c r="D5" i="7" s="1"/>
  <c r="D7" i="7" s="1"/>
  <c r="D9" i="7" s="1"/>
  <c r="D12" i="7" s="1"/>
  <c r="D14" i="7" s="1"/>
  <c r="F57" i="6"/>
  <c r="E57" i="6"/>
  <c r="D57" i="6"/>
  <c r="F56" i="6"/>
  <c r="E56" i="6"/>
  <c r="D56" i="6"/>
  <c r="F55" i="6"/>
  <c r="E55" i="6"/>
  <c r="D55" i="6"/>
  <c r="F54" i="6"/>
  <c r="E54" i="6"/>
  <c r="D54" i="6"/>
  <c r="F43" i="6"/>
  <c r="E42" i="6"/>
  <c r="F41" i="6"/>
  <c r="F40" i="6"/>
  <c r="E24" i="6"/>
  <c r="F24" i="6" s="1"/>
  <c r="E10" i="6"/>
  <c r="F10" i="6" s="1"/>
  <c r="E6" i="6"/>
  <c r="F6" i="6" s="1"/>
  <c r="D4" i="6"/>
  <c r="D5" i="6" s="1"/>
  <c r="D7" i="6" s="1"/>
  <c r="D8" i="6" s="1"/>
  <c r="E3" i="6"/>
  <c r="F3" i="6" s="1"/>
  <c r="F4" i="6" s="1"/>
  <c r="F21" i="6" s="1"/>
  <c r="F22" i="6" s="1"/>
  <c r="F18" i="5"/>
  <c r="G18" i="5" s="1"/>
  <c r="F15" i="5"/>
  <c r="G15" i="5" s="1"/>
  <c r="F12" i="5"/>
  <c r="F10" i="5"/>
  <c r="G10" i="5" s="1"/>
  <c r="F7" i="5"/>
  <c r="G7" i="5" s="1"/>
  <c r="E4" i="5"/>
  <c r="E5" i="5" s="1"/>
  <c r="E6" i="5" s="1"/>
  <c r="F3" i="5"/>
  <c r="G3" i="5" s="1"/>
  <c r="G4" i="5" s="1"/>
  <c r="G5" i="5" s="1"/>
  <c r="E7" i="3"/>
  <c r="F7" i="3" s="1"/>
  <c r="D4" i="3"/>
  <c r="D6" i="3" s="1"/>
  <c r="E3" i="3"/>
  <c r="F3" i="3" s="1"/>
  <c r="F4" i="3" s="1"/>
  <c r="D4" i="2"/>
  <c r="D5" i="2" s="1"/>
  <c r="D7" i="2" s="1"/>
  <c r="D9" i="2" s="1"/>
  <c r="D11" i="2" s="1"/>
  <c r="E3" i="2"/>
  <c r="E4" i="2" s="1"/>
  <c r="E22" i="1"/>
  <c r="F22" i="1" s="1"/>
  <c r="D4" i="1"/>
  <c r="D13" i="1" s="1"/>
  <c r="D18" i="1" s="1"/>
  <c r="E3" i="1"/>
  <c r="E4" i="1" l="1"/>
  <c r="E13" i="1" s="1"/>
  <c r="E18" i="1" s="1"/>
  <c r="F3" i="1"/>
  <c r="F4" i="1" s="1"/>
  <c r="E5" i="7"/>
  <c r="E7" i="7" s="1"/>
  <c r="E9" i="7" s="1"/>
  <c r="E12" i="7" s="1"/>
  <c r="E14" i="7" s="1"/>
  <c r="E5" i="10"/>
  <c r="E7" i="10" s="1"/>
  <c r="E8" i="10" s="1"/>
  <c r="E10" i="10" s="1"/>
  <c r="F3" i="8"/>
  <c r="F4" i="8" s="1"/>
  <c r="F5" i="8" s="1"/>
  <c r="F9" i="8" s="1"/>
  <c r="F13" i="8" s="1"/>
  <c r="F16" i="8" s="1"/>
  <c r="D5" i="8"/>
  <c r="D9" i="8" s="1"/>
  <c r="D13" i="8" s="1"/>
  <c r="D16" i="8" s="1"/>
  <c r="D19" i="8" s="1"/>
  <c r="E7" i="9"/>
  <c r="E18" i="9" s="1"/>
  <c r="F11" i="21"/>
  <c r="F16" i="21" s="1"/>
  <c r="F14" i="21"/>
  <c r="F17" i="21" s="1"/>
  <c r="E17" i="21"/>
  <c r="G13" i="21"/>
  <c r="G11" i="21"/>
  <c r="G16" i="21" s="1"/>
  <c r="G14" i="21"/>
  <c r="D23" i="1"/>
  <c r="F5" i="6"/>
  <c r="F7" i="6" s="1"/>
  <c r="F8" i="6" s="1"/>
  <c r="F9" i="6" s="1"/>
  <c r="F3" i="10"/>
  <c r="F4" i="10" s="1"/>
  <c r="F5" i="10" s="1"/>
  <c r="F7" i="10" s="1"/>
  <c r="F8" i="10" s="1"/>
  <c r="F10" i="10" s="1"/>
  <c r="F4" i="13"/>
  <c r="F5" i="13" s="1"/>
  <c r="F6" i="13" s="1"/>
  <c r="F13" i="13" s="1"/>
  <c r="E43" i="6"/>
  <c r="D21" i="6"/>
  <c r="D22" i="6" s="1"/>
  <c r="D23" i="6" s="1"/>
  <c r="D25" i="6" s="1"/>
  <c r="E7" i="8"/>
  <c r="E11" i="8" s="1"/>
  <c r="E14" i="8" s="1"/>
  <c r="E17" i="8" s="1"/>
  <c r="G5" i="11"/>
  <c r="F4" i="5"/>
  <c r="F5" i="5" s="1"/>
  <c r="F6" i="5" s="1"/>
  <c r="F9" i="5" s="1"/>
  <c r="F14" i="5" s="1"/>
  <c r="F20" i="5" s="1"/>
  <c r="F27" i="5" s="1"/>
  <c r="E4" i="6"/>
  <c r="E21" i="6" s="1"/>
  <c r="E22" i="6" s="1"/>
  <c r="E23" i="6" s="1"/>
  <c r="E25" i="6" s="1"/>
  <c r="F12" i="8"/>
  <c r="E58" i="6"/>
  <c r="F3" i="9"/>
  <c r="F4" i="9" s="1"/>
  <c r="F5" i="9" s="1"/>
  <c r="F7" i="9" s="1"/>
  <c r="D40" i="6"/>
  <c r="E41" i="6"/>
  <c r="F58" i="6"/>
  <c r="F4" i="11"/>
  <c r="F5" i="11" s="1"/>
  <c r="F6" i="11" s="1"/>
  <c r="F11" i="11" s="1"/>
  <c r="E5" i="11"/>
  <c r="E6" i="11" s="1"/>
  <c r="E13" i="11" s="1"/>
  <c r="G6" i="5"/>
  <c r="G9" i="5" s="1"/>
  <c r="G14" i="5" s="1"/>
  <c r="E5" i="2"/>
  <c r="E7" i="2" s="1"/>
  <c r="E9" i="2" s="1"/>
  <c r="E11" i="2" s="1"/>
  <c r="E6" i="2"/>
  <c r="E8" i="2" s="1"/>
  <c r="E10" i="2" s="1"/>
  <c r="E12" i="2" s="1"/>
  <c r="D13" i="2"/>
  <c r="D18" i="2" s="1"/>
  <c r="D14" i="2"/>
  <c r="D19" i="2" s="1"/>
  <c r="E11" i="13"/>
  <c r="E18" i="13" s="1"/>
  <c r="E13" i="13"/>
  <c r="E9" i="13"/>
  <c r="E16" i="13" s="1"/>
  <c r="E23" i="13" s="1"/>
  <c r="D9" i="3"/>
  <c r="D10" i="3"/>
  <c r="E11" i="5"/>
  <c r="E17" i="5" s="1"/>
  <c r="E9" i="5"/>
  <c r="E14" i="5" s="1"/>
  <c r="F6" i="3"/>
  <c r="D9" i="6"/>
  <c r="D17" i="6" s="1"/>
  <c r="D21" i="1"/>
  <c r="D14" i="1"/>
  <c r="D19" i="1" s="1"/>
  <c r="D6" i="2"/>
  <c r="D8" i="2" s="1"/>
  <c r="D10" i="2" s="1"/>
  <c r="D12" i="2" s="1"/>
  <c r="F23" i="6"/>
  <c r="F25" i="6" s="1"/>
  <c r="E40" i="6"/>
  <c r="F6" i="7"/>
  <c r="F5" i="7" s="1"/>
  <c r="F7" i="7" s="1"/>
  <c r="F9" i="7" s="1"/>
  <c r="F12" i="7" s="1"/>
  <c r="F14" i="7" s="1"/>
  <c r="D14" i="9"/>
  <c r="D10" i="9"/>
  <c r="D22" i="9"/>
  <c r="F15" i="15"/>
  <c r="F30" i="15" s="1"/>
  <c r="F14" i="15"/>
  <c r="F29" i="15" s="1"/>
  <c r="D11" i="1"/>
  <c r="D16" i="1" s="1"/>
  <c r="E4" i="3"/>
  <c r="E6" i="3" s="1"/>
  <c r="F3" i="2"/>
  <c r="F4" i="2" s="1"/>
  <c r="G12" i="5"/>
  <c r="E5" i="8"/>
  <c r="E9" i="8" s="1"/>
  <c r="E13" i="8" s="1"/>
  <c r="E16" i="8" s="1"/>
  <c r="D12" i="1"/>
  <c r="D17" i="1" s="1"/>
  <c r="G13" i="15"/>
  <c r="G9" i="15"/>
  <c r="G21" i="15"/>
  <c r="G17" i="15"/>
  <c r="F42" i="6"/>
  <c r="F44" i="6" s="1"/>
  <c r="E17" i="15"/>
  <c r="E13" i="15"/>
  <c r="E9" i="15"/>
  <c r="E21" i="15"/>
  <c r="E5" i="12"/>
  <c r="E6" i="12" s="1"/>
  <c r="F5" i="12"/>
  <c r="F6" i="12" s="1"/>
  <c r="D42" i="6"/>
  <c r="D58" i="6"/>
  <c r="G7" i="11"/>
  <c r="G6" i="13"/>
  <c r="F9" i="15"/>
  <c r="F21" i="15"/>
  <c r="F17" i="15"/>
  <c r="D18" i="9"/>
  <c r="G10" i="11"/>
  <c r="D41" i="6"/>
  <c r="D43" i="6"/>
  <c r="G3" i="12"/>
  <c r="G4" i="12" s="1"/>
  <c r="G5" i="12" s="1"/>
  <c r="G6" i="12" s="1"/>
  <c r="G6" i="11" l="1"/>
  <c r="G13" i="11" s="1"/>
  <c r="G21" i="11" s="1"/>
  <c r="E11" i="1"/>
  <c r="E16" i="1" s="1"/>
  <c r="E21" i="1"/>
  <c r="E14" i="1"/>
  <c r="E19" i="1" s="1"/>
  <c r="E12" i="1"/>
  <c r="E17" i="1" s="1"/>
  <c r="E23" i="1"/>
  <c r="F17" i="6"/>
  <c r="F7" i="8"/>
  <c r="F11" i="8" s="1"/>
  <c r="F14" i="8" s="1"/>
  <c r="F17" i="8" s="1"/>
  <c r="F19" i="8" s="1"/>
  <c r="E10" i="9"/>
  <c r="E12" i="9" s="1"/>
  <c r="E14" i="9"/>
  <c r="E16" i="9" s="1"/>
  <c r="E31" i="9" s="1"/>
  <c r="E22" i="9"/>
  <c r="E23" i="9" s="1"/>
  <c r="E38" i="9" s="1"/>
  <c r="E44" i="9" s="1"/>
  <c r="G17" i="21"/>
  <c r="G11" i="5"/>
  <c r="G17" i="5" s="1"/>
  <c r="G24" i="5" s="1"/>
  <c r="F11" i="5"/>
  <c r="F17" i="5" s="1"/>
  <c r="F24" i="5" s="1"/>
  <c r="F34" i="5" s="1"/>
  <c r="F40" i="5" s="1"/>
  <c r="F21" i="5"/>
  <c r="F29" i="5" s="1"/>
  <c r="F9" i="11"/>
  <c r="F16" i="11" s="1"/>
  <c r="F25" i="11" s="1"/>
  <c r="F32" i="11" s="1"/>
  <c r="F11" i="13"/>
  <c r="F18" i="13" s="1"/>
  <c r="F25" i="13" s="1"/>
  <c r="F9" i="13"/>
  <c r="F16" i="13" s="1"/>
  <c r="F23" i="13" s="1"/>
  <c r="F37" i="13" s="1"/>
  <c r="E19" i="8"/>
  <c r="E5" i="6"/>
  <c r="E7" i="6" s="1"/>
  <c r="E8" i="6" s="1"/>
  <c r="E9" i="6" s="1"/>
  <c r="E17" i="6" s="1"/>
  <c r="E44" i="6"/>
  <c r="D24" i="1"/>
  <c r="D25" i="1" s="1"/>
  <c r="D27" i="1" s="1"/>
  <c r="D29" i="1" s="1"/>
  <c r="D44" i="6"/>
  <c r="E9" i="11"/>
  <c r="E16" i="11" s="1"/>
  <c r="E25" i="11" s="1"/>
  <c r="E33" i="11" s="1"/>
  <c r="E11" i="11"/>
  <c r="E18" i="11" s="1"/>
  <c r="G20" i="5"/>
  <c r="G27" i="5" s="1"/>
  <c r="G21" i="5"/>
  <c r="G29" i="5" s="1"/>
  <c r="G11" i="12"/>
  <c r="G9" i="12"/>
  <c r="G14" i="12" s="1"/>
  <c r="G19" i="12" s="1"/>
  <c r="F19" i="15"/>
  <c r="F34" i="15" s="1"/>
  <c r="F35" i="15" s="1"/>
  <c r="F18" i="15"/>
  <c r="F33" i="15" s="1"/>
  <c r="E18" i="15"/>
  <c r="E33" i="15" s="1"/>
  <c r="E19" i="15"/>
  <c r="E34" i="15" s="1"/>
  <c r="E35" i="15" s="1"/>
  <c r="G18" i="15"/>
  <c r="G33" i="15" s="1"/>
  <c r="G19" i="15"/>
  <c r="G34" i="15" s="1"/>
  <c r="G35" i="15" s="1"/>
  <c r="D16" i="6"/>
  <c r="D12" i="6"/>
  <c r="E19" i="9"/>
  <c r="E34" i="9" s="1"/>
  <c r="E20" i="9"/>
  <c r="E35" i="9" s="1"/>
  <c r="E36" i="9" s="1"/>
  <c r="E9" i="3"/>
  <c r="E10" i="3"/>
  <c r="F31" i="15"/>
  <c r="F45" i="15"/>
  <c r="D16" i="2"/>
  <c r="D22" i="2" s="1"/>
  <c r="D25" i="2" s="1"/>
  <c r="D15" i="2"/>
  <c r="D21" i="2" s="1"/>
  <c r="F10" i="3"/>
  <c r="F9" i="3"/>
  <c r="E15" i="15"/>
  <c r="E30" i="15" s="1"/>
  <c r="E14" i="15"/>
  <c r="E29" i="15" s="1"/>
  <c r="F22" i="15"/>
  <c r="F37" i="15" s="1"/>
  <c r="F43" i="15" s="1"/>
  <c r="F23" i="15"/>
  <c r="G23" i="15"/>
  <c r="G22" i="15"/>
  <c r="G37" i="15" s="1"/>
  <c r="G43" i="15" s="1"/>
  <c r="F10" i="15"/>
  <c r="F25" i="15" s="1"/>
  <c r="F41" i="15" s="1"/>
  <c r="F11" i="15"/>
  <c r="F11" i="12"/>
  <c r="F9" i="12"/>
  <c r="F14" i="12" s="1"/>
  <c r="F19" i="12" s="1"/>
  <c r="F13" i="11"/>
  <c r="G11" i="15"/>
  <c r="G10" i="15"/>
  <c r="G25" i="15" s="1"/>
  <c r="D24" i="9"/>
  <c r="D23" i="9"/>
  <c r="D38" i="9" s="1"/>
  <c r="D44" i="9" s="1"/>
  <c r="E21" i="5"/>
  <c r="E29" i="5" s="1"/>
  <c r="E20" i="5"/>
  <c r="E27" i="5" s="1"/>
  <c r="D16" i="3"/>
  <c r="D15" i="3"/>
  <c r="F10" i="9"/>
  <c r="F22" i="9"/>
  <c r="F18" i="9"/>
  <c r="F14" i="9"/>
  <c r="D12" i="9"/>
  <c r="D11" i="9"/>
  <c r="D26" i="9" s="1"/>
  <c r="E24" i="5"/>
  <c r="E25" i="5"/>
  <c r="E36" i="5" s="1"/>
  <c r="E41" i="5" s="1"/>
  <c r="E23" i="5"/>
  <c r="E31" i="5" s="1"/>
  <c r="D12" i="3"/>
  <c r="D13" i="3"/>
  <c r="D17" i="2"/>
  <c r="F18" i="11"/>
  <c r="F19" i="11"/>
  <c r="E9" i="12"/>
  <c r="E14" i="12" s="1"/>
  <c r="E19" i="12" s="1"/>
  <c r="E11" i="12"/>
  <c r="F5" i="2"/>
  <c r="F7" i="2" s="1"/>
  <c r="F9" i="2" s="1"/>
  <c r="F11" i="2" s="1"/>
  <c r="F6" i="2"/>
  <c r="F8" i="2" s="1"/>
  <c r="F10" i="2" s="1"/>
  <c r="F12" i="2" s="1"/>
  <c r="D15" i="9"/>
  <c r="D30" i="9" s="1"/>
  <c r="D16" i="9"/>
  <c r="D31" i="9" s="1"/>
  <c r="E34" i="13"/>
  <c r="E37" i="13"/>
  <c r="E36" i="13"/>
  <c r="F23" i="1"/>
  <c r="F12" i="1"/>
  <c r="F17" i="1" s="1"/>
  <c r="F14" i="1"/>
  <c r="F19" i="1" s="1"/>
  <c r="F13" i="1"/>
  <c r="F18" i="1" s="1"/>
  <c r="F21" i="1"/>
  <c r="F11" i="1"/>
  <c r="F16" i="1" s="1"/>
  <c r="E21" i="11"/>
  <c r="E23" i="11"/>
  <c r="E30" i="11" s="1"/>
  <c r="E22" i="11"/>
  <c r="E20" i="13"/>
  <c r="E21" i="13"/>
  <c r="E15" i="2"/>
  <c r="E21" i="2" s="1"/>
  <c r="E16" i="2"/>
  <c r="E22" i="2" s="1"/>
  <c r="F21" i="13"/>
  <c r="F20" i="13"/>
  <c r="G11" i="13"/>
  <c r="G18" i="13" s="1"/>
  <c r="G13" i="13"/>
  <c r="G9" i="13"/>
  <c r="G16" i="13" s="1"/>
  <c r="G23" i="13" s="1"/>
  <c r="G14" i="15"/>
  <c r="G29" i="15" s="1"/>
  <c r="G15" i="15"/>
  <c r="G30" i="15" s="1"/>
  <c r="E22" i="15"/>
  <c r="E37" i="15" s="1"/>
  <c r="E43" i="15" s="1"/>
  <c r="E23" i="15"/>
  <c r="D19" i="9"/>
  <c r="D34" i="9" s="1"/>
  <c r="D20" i="9"/>
  <c r="D35" i="9" s="1"/>
  <c r="D36" i="9" s="1"/>
  <c r="E11" i="15"/>
  <c r="E10" i="15"/>
  <c r="E25" i="15" s="1"/>
  <c r="E41" i="15" s="1"/>
  <c r="F16" i="6"/>
  <c r="F12" i="6"/>
  <c r="E26" i="13"/>
  <c r="E25" i="13"/>
  <c r="E13" i="2"/>
  <c r="E18" i="2" s="1"/>
  <c r="E14" i="2"/>
  <c r="E19" i="2" s="1"/>
  <c r="F18" i="6" l="1"/>
  <c r="F28" i="6" s="1"/>
  <c r="F30" i="6" s="1"/>
  <c r="D18" i="6"/>
  <c r="D28" i="6" s="1"/>
  <c r="D30" i="6" s="1"/>
  <c r="G11" i="11"/>
  <c r="G18" i="11" s="1"/>
  <c r="G9" i="11"/>
  <c r="G16" i="11" s="1"/>
  <c r="G25" i="11" s="1"/>
  <c r="G32" i="11" s="1"/>
  <c r="G22" i="11"/>
  <c r="G29" i="11" s="1"/>
  <c r="G23" i="11"/>
  <c r="G30" i="11" s="1"/>
  <c r="E24" i="9"/>
  <c r="E40" i="9" s="1"/>
  <c r="E11" i="9"/>
  <c r="E26" i="9" s="1"/>
  <c r="E24" i="1"/>
  <c r="E25" i="1" s="1"/>
  <c r="E27" i="1" s="1"/>
  <c r="E29" i="1" s="1"/>
  <c r="E15" i="9"/>
  <c r="E30" i="9" s="1"/>
  <c r="D43" i="9"/>
  <c r="G23" i="5"/>
  <c r="G31" i="5" s="1"/>
  <c r="G38" i="5" s="1"/>
  <c r="F33" i="5"/>
  <c r="F39" i="5" s="1"/>
  <c r="F23" i="5"/>
  <c r="F31" i="5" s="1"/>
  <c r="F38" i="5" s="1"/>
  <c r="G25" i="5"/>
  <c r="G36" i="5" s="1"/>
  <c r="G41" i="5" s="1"/>
  <c r="F25" i="5"/>
  <c r="F36" i="5" s="1"/>
  <c r="F41" i="5" s="1"/>
  <c r="E12" i="6"/>
  <c r="E16" i="6"/>
  <c r="E32" i="11"/>
  <c r="F33" i="11"/>
  <c r="F26" i="13"/>
  <c r="F41" i="13" s="1"/>
  <c r="F34" i="13"/>
  <c r="F36" i="13"/>
  <c r="E20" i="2"/>
  <c r="E25" i="2"/>
  <c r="D20" i="2"/>
  <c r="D28" i="1"/>
  <c r="D31" i="1" s="1"/>
  <c r="D36" i="1" s="1"/>
  <c r="E19" i="11"/>
  <c r="E27" i="11" s="1"/>
  <c r="E29" i="13"/>
  <c r="E28" i="13"/>
  <c r="G31" i="15"/>
  <c r="G45" i="15"/>
  <c r="E32" i="13"/>
  <c r="E31" i="13"/>
  <c r="G33" i="5"/>
  <c r="G39" i="5" s="1"/>
  <c r="G34" i="5"/>
  <c r="G40" i="5" s="1"/>
  <c r="E23" i="12"/>
  <c r="E24" i="12"/>
  <c r="D24" i="2"/>
  <c r="D27" i="2" s="1"/>
  <c r="G41" i="15"/>
  <c r="G38" i="15"/>
  <c r="G39" i="15"/>
  <c r="F15" i="3"/>
  <c r="F16" i="3"/>
  <c r="G20" i="13"/>
  <c r="G21" i="13"/>
  <c r="D46" i="9"/>
  <c r="D32" i="9"/>
  <c r="F27" i="11"/>
  <c r="D42" i="9"/>
  <c r="F23" i="11"/>
  <c r="F30" i="11" s="1"/>
  <c r="F22" i="11"/>
  <c r="F21" i="11"/>
  <c r="E43" i="9"/>
  <c r="G42" i="15"/>
  <c r="G36" i="13"/>
  <c r="G34" i="13"/>
  <c r="G37" i="13"/>
  <c r="G25" i="13"/>
  <c r="G26" i="13"/>
  <c r="E28" i="9"/>
  <c r="E27" i="9"/>
  <c r="D28" i="9"/>
  <c r="D27" i="9"/>
  <c r="F23" i="12"/>
  <c r="F24" i="12"/>
  <c r="G27" i="15"/>
  <c r="G48" i="15" s="1"/>
  <c r="G53" i="15" s="1"/>
  <c r="G26" i="15"/>
  <c r="F28" i="13"/>
  <c r="F29" i="13"/>
  <c r="F15" i="2"/>
  <c r="F21" i="2" s="1"/>
  <c r="F16" i="2"/>
  <c r="F22" i="2" s="1"/>
  <c r="F15" i="9"/>
  <c r="F30" i="9" s="1"/>
  <c r="F16" i="9"/>
  <c r="F31" i="9" s="1"/>
  <c r="E38" i="5"/>
  <c r="F16" i="12"/>
  <c r="F17" i="12"/>
  <c r="E42" i="15"/>
  <c r="E27" i="15"/>
  <c r="E26" i="15"/>
  <c r="E24" i="2"/>
  <c r="E17" i="2"/>
  <c r="E39" i="15"/>
  <c r="E38" i="15"/>
  <c r="F14" i="2"/>
  <c r="F19" i="2" s="1"/>
  <c r="F13" i="2"/>
  <c r="F18" i="2" s="1"/>
  <c r="F20" i="9"/>
  <c r="F35" i="9" s="1"/>
  <c r="F36" i="9" s="1"/>
  <c r="F19" i="9"/>
  <c r="F34" i="9" s="1"/>
  <c r="F26" i="15"/>
  <c r="F27" i="15"/>
  <c r="E16" i="3"/>
  <c r="E22" i="3" s="1"/>
  <c r="E15" i="3"/>
  <c r="E21" i="3" s="1"/>
  <c r="F42" i="15"/>
  <c r="F39" i="15"/>
  <c r="F38" i="15"/>
  <c r="F32" i="13"/>
  <c r="F31" i="13"/>
  <c r="E42" i="13"/>
  <c r="E41" i="13"/>
  <c r="E39" i="13"/>
  <c r="E29" i="11"/>
  <c r="E32" i="9"/>
  <c r="E46" i="9"/>
  <c r="E34" i="5"/>
  <c r="E40" i="5" s="1"/>
  <c r="E33" i="5"/>
  <c r="E39" i="5" s="1"/>
  <c r="F24" i="9"/>
  <c r="F23" i="9"/>
  <c r="F38" i="9" s="1"/>
  <c r="F44" i="9" s="1"/>
  <c r="F50" i="15"/>
  <c r="E31" i="15"/>
  <c r="E45" i="15"/>
  <c r="E50" i="15" s="1"/>
  <c r="E12" i="3"/>
  <c r="E18" i="3" s="1"/>
  <c r="E13" i="3"/>
  <c r="E19" i="3" s="1"/>
  <c r="D34" i="1"/>
  <c r="D39" i="1" s="1"/>
  <c r="D42" i="1" s="1"/>
  <c r="D33" i="1"/>
  <c r="D37" i="1" s="1"/>
  <c r="G23" i="12"/>
  <c r="G24" i="12"/>
  <c r="G19" i="11"/>
  <c r="F24" i="1"/>
  <c r="F25" i="1" s="1"/>
  <c r="F27" i="1" s="1"/>
  <c r="E17" i="12"/>
  <c r="E16" i="12"/>
  <c r="F11" i="9"/>
  <c r="F26" i="9" s="1"/>
  <c r="F12" i="9"/>
  <c r="D39" i="9"/>
  <c r="D40" i="9"/>
  <c r="F12" i="3"/>
  <c r="F13" i="3"/>
  <c r="G17" i="12"/>
  <c r="G16" i="12"/>
  <c r="E18" i="6" l="1"/>
  <c r="E28" i="6" s="1"/>
  <c r="E30" i="6" s="1"/>
  <c r="F19" i="3"/>
  <c r="F25" i="2"/>
  <c r="G33" i="11"/>
  <c r="E39" i="9"/>
  <c r="E47" i="9" s="1"/>
  <c r="E52" i="9" s="1"/>
  <c r="E42" i="9"/>
  <c r="E51" i="9" s="1"/>
  <c r="E28" i="1"/>
  <c r="E31" i="1" s="1"/>
  <c r="E36" i="1" s="1"/>
  <c r="D51" i="9"/>
  <c r="E49" i="9"/>
  <c r="E54" i="9" s="1"/>
  <c r="E27" i="2"/>
  <c r="F18" i="3"/>
  <c r="D41" i="1"/>
  <c r="G27" i="11"/>
  <c r="G37" i="11" s="1"/>
  <c r="F42" i="13"/>
  <c r="F39" i="13"/>
  <c r="F20" i="2"/>
  <c r="E21" i="12"/>
  <c r="E26" i="12" s="1"/>
  <c r="F48" i="15"/>
  <c r="F53" i="15" s="1"/>
  <c r="F42" i="9"/>
  <c r="F39" i="9"/>
  <c r="F40" i="9"/>
  <c r="F21" i="12"/>
  <c r="G42" i="13"/>
  <c r="G41" i="13"/>
  <c r="G39" i="13"/>
  <c r="E36" i="11"/>
  <c r="E35" i="11"/>
  <c r="E37" i="11"/>
  <c r="E39" i="11"/>
  <c r="E40" i="11"/>
  <c r="E41" i="11"/>
  <c r="E26" i="3"/>
  <c r="F43" i="9"/>
  <c r="E46" i="15"/>
  <c r="E47" i="15"/>
  <c r="E52" i="15" s="1"/>
  <c r="F47" i="13"/>
  <c r="F46" i="13"/>
  <c r="F44" i="13"/>
  <c r="E51" i="15"/>
  <c r="G32" i="13"/>
  <c r="G31" i="13"/>
  <c r="G39" i="11"/>
  <c r="G41" i="11"/>
  <c r="G40" i="11"/>
  <c r="F28" i="1"/>
  <c r="F31" i="1" s="1"/>
  <c r="F36" i="1" s="1"/>
  <c r="F29" i="1"/>
  <c r="G21" i="12"/>
  <c r="F27" i="9"/>
  <c r="F28" i="9"/>
  <c r="E25" i="3"/>
  <c r="E48" i="15"/>
  <c r="E53" i="15" s="1"/>
  <c r="F46" i="9"/>
  <c r="F32" i="9"/>
  <c r="F29" i="11"/>
  <c r="G46" i="15"/>
  <c r="G47" i="15"/>
  <c r="G52" i="15" s="1"/>
  <c r="D49" i="9"/>
  <c r="D54" i="9" s="1"/>
  <c r="G29" i="13"/>
  <c r="G28" i="13"/>
  <c r="F21" i="3"/>
  <c r="D47" i="9"/>
  <c r="D52" i="9" s="1"/>
  <c r="D48" i="9"/>
  <c r="D53" i="9" s="1"/>
  <c r="G51" i="15"/>
  <c r="E46" i="13"/>
  <c r="E44" i="13"/>
  <c r="E49" i="13" s="1"/>
  <c r="E47" i="13"/>
  <c r="F24" i="2"/>
  <c r="F17" i="2"/>
  <c r="F36" i="11"/>
  <c r="F37" i="11"/>
  <c r="F35" i="11"/>
  <c r="F47" i="15"/>
  <c r="F52" i="15" s="1"/>
  <c r="F46" i="15"/>
  <c r="F51" i="15" s="1"/>
  <c r="E33" i="1"/>
  <c r="E37" i="1" s="1"/>
  <c r="E34" i="1"/>
  <c r="E39" i="1" s="1"/>
  <c r="E42" i="1" s="1"/>
  <c r="G50" i="15"/>
  <c r="F26" i="3" l="1"/>
  <c r="F27" i="2"/>
  <c r="E48" i="9"/>
  <c r="E53" i="9" s="1"/>
  <c r="E41" i="1"/>
  <c r="F51" i="9"/>
  <c r="F49" i="9"/>
  <c r="F54" i="9" s="1"/>
  <c r="E50" i="13"/>
  <c r="F25" i="3"/>
  <c r="G36" i="11"/>
  <c r="G35" i="11"/>
  <c r="F50" i="13"/>
  <c r="F49" i="13"/>
  <c r="E27" i="12"/>
  <c r="E28" i="12"/>
  <c r="F41" i="11"/>
  <c r="F40" i="11"/>
  <c r="F39" i="11"/>
  <c r="F48" i="9"/>
  <c r="F53" i="9" s="1"/>
  <c r="F47" i="9"/>
  <c r="F52" i="9" s="1"/>
  <c r="G28" i="12"/>
  <c r="G27" i="12"/>
  <c r="G26" i="12"/>
  <c r="F33" i="1"/>
  <c r="F37" i="1" s="1"/>
  <c r="F41" i="1" s="1"/>
  <c r="F34" i="1"/>
  <c r="F39" i="1" s="1"/>
  <c r="F42" i="1" s="1"/>
  <c r="F26" i="12"/>
  <c r="F28" i="12"/>
  <c r="F27" i="12"/>
  <c r="G46" i="13"/>
  <c r="G44" i="13"/>
  <c r="G49" i="13" s="1"/>
  <c r="G47" i="13"/>
  <c r="E43" i="11"/>
  <c r="G43" i="11" l="1"/>
  <c r="E30" i="12"/>
  <c r="G50" i="13"/>
  <c r="G30" i="12"/>
  <c r="F43" i="11"/>
  <c r="F30" i="12"/>
</calcChain>
</file>

<file path=xl/sharedStrings.xml><?xml version="1.0" encoding="utf-8"?>
<sst xmlns="http://schemas.openxmlformats.org/spreadsheetml/2006/main" count="739" uniqueCount="586">
  <si>
    <t>Emergency Contraceptive Pills</t>
  </si>
  <si>
    <t>PARAMETER</t>
  </si>
  <si>
    <t>INPUT</t>
  </si>
  <si>
    <t>CURRENT YEAR</t>
  </si>
  <si>
    <t>FORECAST YEAR 1</t>
  </si>
  <si>
    <t>FORECAST YEAR 2</t>
  </si>
  <si>
    <t>Total population (A)</t>
  </si>
  <si>
    <t>Total number of WRA (15-49) years (B)</t>
  </si>
  <si>
    <t xml:space="preserve">B = A x % of WRA </t>
  </si>
  <si>
    <t>CPR of male condoms (% of users out of WRA)</t>
  </si>
  <si>
    <t xml:space="preserve">Annual increase in CPR: Male condoms  </t>
  </si>
  <si>
    <t>CPR of female condoms (% of users out of WRA)</t>
  </si>
  <si>
    <t xml:space="preserve">Annual increase in CPR: Female condoms </t>
  </si>
  <si>
    <t>CPR of oral pills (% of users out of WRA)</t>
  </si>
  <si>
    <t xml:space="preserve">Annual increase in CPR: Oral pills </t>
  </si>
  <si>
    <t>CPR of injectables (% of users out of WRA)</t>
  </si>
  <si>
    <t xml:space="preserve">Annual increase in CPR: Injectables </t>
  </si>
  <si>
    <t>Number of male condom users (C1)</t>
  </si>
  <si>
    <t>C1 = WRA (B) x CPR of male condoms in %</t>
  </si>
  <si>
    <t>Number of female condom users (C2)</t>
  </si>
  <si>
    <t>C2 = WRA (B) x CPR of female condoms in %</t>
  </si>
  <si>
    <t>Number of oral pill users (C3)</t>
  </si>
  <si>
    <t>C3 = WRA (B) x CPR of oral pills in %</t>
  </si>
  <si>
    <t>Number of injectable users (C4)</t>
  </si>
  <si>
    <t xml:space="preserve"> C4 = WRA (B) x CPR of injectables in %</t>
  </si>
  <si>
    <t>Number of failures: Male condom users (D1)</t>
  </si>
  <si>
    <t>D1= C1 x Failure rate in %: Male condoms</t>
  </si>
  <si>
    <t>Number of failures: Female condom users (D2)</t>
  </si>
  <si>
    <t xml:space="preserve">D2 = C2 x Failure rate in %: Female condoms </t>
  </si>
  <si>
    <t>Number of failures: Oral pill users (D3)</t>
  </si>
  <si>
    <t xml:space="preserve">D3 = C3 x Failure rate in %: Oral pills </t>
  </si>
  <si>
    <t>Number of failures: Injectable users (D4)</t>
  </si>
  <si>
    <t xml:space="preserve">D4 = C4 x Failure rate in %: Injectables </t>
  </si>
  <si>
    <t>Number of WRA (15-49) with unmet contraception need (E)</t>
  </si>
  <si>
    <t>E = B x % of WRA with unmet contraception need</t>
  </si>
  <si>
    <t>Total CPR of modern method of contraception (F)</t>
  </si>
  <si>
    <t>WRA (15-49) at risk of pregnancy due to rape and in need of ECPs (G)</t>
  </si>
  <si>
    <t>Number of WRA (15-49) with a need for ECPs (H)</t>
  </si>
  <si>
    <t>H = D1 + D2 + D3 + D4 + (E + G)</t>
  </si>
  <si>
    <t>Number of WRA (15-49) who have a need and are aware of ECPs (I)</t>
  </si>
  <si>
    <t>Number of WRA (15-49) who have a need, are aware of, and have access to/use ECPs (J)</t>
  </si>
  <si>
    <t>J = # that are aware (I) x % with access to ECPs</t>
  </si>
  <si>
    <t>Number of WRA (15-49) who have access to/use ECPs from the public sector (K)</t>
  </si>
  <si>
    <t xml:space="preserve">K = J x % who use from public sector </t>
  </si>
  <si>
    <t>Number of WRA (15-49) who have access to/use ECPs from the social marketing sector (L)</t>
  </si>
  <si>
    <t xml:space="preserve">L = J x % who use from social marketing sector </t>
  </si>
  <si>
    <t>Number of WRA (15-49) who use specific type/brand of ECP from the public sector (M)</t>
  </si>
  <si>
    <t>M = K x % who use Levonorgestrel 1.5mg of 1 tab</t>
  </si>
  <si>
    <t>Number of WRA (15-49) who use specific type/brand of ECP from the social marketing sector (N)</t>
  </si>
  <si>
    <t>N1: # using Levonorgestrel 1.5mg of 1 tab
= L x % who use Levonorgestrel 1.5mg of 1 tab</t>
  </si>
  <si>
    <t>N2: # using Levonorgestrel 0.75mg of 2 tabs
= L x % who use Levonorgestrel 0.75mg of 2 tabs</t>
  </si>
  <si>
    <t>Quantity of levonorgestrel 1.5mg of 1 tab needed in the public and social marketing sectors (P)</t>
  </si>
  <si>
    <t>P1: Quantity for the public sector = M x O; 
where O = 1 blister of 1 tab</t>
  </si>
  <si>
    <t>P2: Quantity for the SM sector = N1 x O; 
where O = 1 blister of 1 tab</t>
  </si>
  <si>
    <t>Quantity of levonorgestrel 0.75 mg of 2 tabs needed in the social marketing sector (R)</t>
  </si>
  <si>
    <t>R = N2 x Q; 
where Q = 1 blister of 2 tabs</t>
  </si>
  <si>
    <t xml:space="preserve">Total quantity of levonorgestrel 1.5 mg of 1 tab  needed in the public and social marketing sectors (S) </t>
  </si>
  <si>
    <t xml:space="preserve">S = P1 + P2 </t>
  </si>
  <si>
    <t xml:space="preserve">Total quantity of levonorgestrel 0.75 mg of 2 tabs needed in the public and social marketing sectors (T) </t>
  </si>
  <si>
    <t>T = R</t>
  </si>
  <si>
    <t>Contraceptive Implants</t>
  </si>
  <si>
    <t>Total number of WRA (15-49 years) (B)</t>
  </si>
  <si>
    <t>B = A x % of WRA out of the total population</t>
  </si>
  <si>
    <t>Total number of implant users (C)</t>
  </si>
  <si>
    <t>Number of implant users in the public sector (D)</t>
  </si>
  <si>
    <t>D = C x % who use from public sector</t>
  </si>
  <si>
    <t>Number of implant users in the social marketing sector (E)</t>
  </si>
  <si>
    <t>E = C x % who use from SM sector</t>
  </si>
  <si>
    <t>Number of implant users by brand/type in the public sector (F)</t>
  </si>
  <si>
    <t>F1: # using 2-rod-5-year implant in the public sector = D x % who use the product</t>
  </si>
  <si>
    <t>F2: # using 1-rod-3-year implant in the public sector = D x % who use the product</t>
  </si>
  <si>
    <t>Number of implant users by brand/type in the social marketing sector (G)</t>
  </si>
  <si>
    <t>G1: # using 2-rod-5-year implant in the SM sector = E x % who use product</t>
  </si>
  <si>
    <t>G2: # using 1-rod-3-year implant in the SM sector  = E x % who use the product</t>
  </si>
  <si>
    <t>Number of public-sector users who need insertion of implants in each year (H)*</t>
  </si>
  <si>
    <t>Number of social marketing -sector users who need insertion of implants in each year (J)*</t>
  </si>
  <si>
    <t>*H &amp; J: # of users who need insertion of implants by type/brand in each year
= (users in current year – users in the previous year) + (number of users that discontinue use during the current year)
Number of users that discontinue use during the current year = total number of users in the previous year x discontinuation rate per year (%)
Example: 
H1: # that need insertion of levonorgestrel 75 mg/rod, 2-rod 5-year in the public sector = (F1 – users in the previous year) + (# of users in the previous year x discontinuation rate in %)</t>
  </si>
  <si>
    <t>Total quantity of each type/brand of  implant needed in the public and social marketing sectors (K)</t>
  </si>
  <si>
    <t xml:space="preserve">Female Condoms </t>
  </si>
  <si>
    <t>Total number of WRA (15-59 years) (B)</t>
  </si>
  <si>
    <t xml:space="preserve">B = A x % of women 15-59 years </t>
  </si>
  <si>
    <t>Number of sexually active women 15-59 years of age excluding CSWs (C)</t>
  </si>
  <si>
    <t>C = B x % sexually active women 15-59 years</t>
  </si>
  <si>
    <t>Number of CSWs (D)</t>
  </si>
  <si>
    <t>D = B x % CSWs</t>
  </si>
  <si>
    <t xml:space="preserve">Number of sexually active women 15–59 years (excluding CSWs) with a need for female condoms (E) </t>
  </si>
  <si>
    <t xml:space="preserve">E = C x % sexually active women 15-59 years with a need for female condoms </t>
  </si>
  <si>
    <t>Number of CSWs with a need for female condoms (F)</t>
  </si>
  <si>
    <t>F = D x % CSWs with a need for female condoms</t>
  </si>
  <si>
    <t>Number of sexually active women 15–59 years excluding CSWs who are aware of female condoms (G)</t>
  </si>
  <si>
    <t>G = E x % sexually active women 15–59 years aware of female condoms</t>
  </si>
  <si>
    <t>Number of CSW who are aware of female condoms, per year (H)</t>
  </si>
  <si>
    <t>H = F x % CSWs aware of female condoms</t>
  </si>
  <si>
    <t>Number of sexually active women 15–59 years excluding CSWs who are aware of and use/have access to female condoms (I)</t>
  </si>
  <si>
    <t>I = G x % sexually active women 15–59 years who use female condoms</t>
  </si>
  <si>
    <t>Number of CSW who are aware of and use/have access to female condoms (J)</t>
  </si>
  <si>
    <t>J = H x % of CSWs who use female condoms</t>
  </si>
  <si>
    <t>Number of sexually active women 15–59 years excluding CSWs who have access to female condoms by sector (K)</t>
  </si>
  <si>
    <t xml:space="preserve">K1 = I x % with access from the public sector </t>
  </si>
  <si>
    <t>K2 = I x % with access from the social marketing sector</t>
  </si>
  <si>
    <t>Number of CSWs who have access to female condoms by sector (L)</t>
  </si>
  <si>
    <t>L1 = J x % with access from the public sector</t>
  </si>
  <si>
    <t>L2 = J x % with access from the social marketing sector</t>
  </si>
  <si>
    <t>Quantity of female condoms required by sexually active women 15–59 years excluding CSWs by sector (N)</t>
  </si>
  <si>
    <t xml:space="preserve"> M = CYP  </t>
  </si>
  <si>
    <t xml:space="preserve">Public sector (N1) = M x K1 </t>
  </si>
  <si>
    <t>Social marketing (N2) = M x K2</t>
  </si>
  <si>
    <t>Quantity of female condoms to be used/required by CSWs by sector (P)</t>
  </si>
  <si>
    <t xml:space="preserve">O = Average number of female condoms used per CSW per year </t>
  </si>
  <si>
    <t>Public sector (P1) = O x L1</t>
  </si>
  <si>
    <t>Social marketing (P2) = O x L2</t>
  </si>
  <si>
    <t xml:space="preserve">Quantity of female condoms needed in the public sector per year (Q1) </t>
  </si>
  <si>
    <t xml:space="preserve">Sum of public sector requirements (Q1) = N1 + P1 </t>
  </si>
  <si>
    <t xml:space="preserve">Quantity of female condoms needed in the social marketing sector per year (Q2) </t>
  </si>
  <si>
    <t>Sum of social marketing sector requirements (Q2) = N2 + P2</t>
  </si>
  <si>
    <t xml:space="preserve">Total quantity of female condoms needed in public and social marketing sectors per year (R) </t>
  </si>
  <si>
    <t>Sum of public and social marketing sector requirements (R) = Q1 + Q2</t>
  </si>
  <si>
    <t xml:space="preserve">Prevention of PPH </t>
  </si>
  <si>
    <t>Total pregnancies (B)</t>
  </si>
  <si>
    <t>Total deliveries (C)</t>
  </si>
  <si>
    <t>Number of public HF deliveries (D)</t>
  </si>
  <si>
    <t>Number of public HF deliveries provided with prevention for PPH (E)</t>
  </si>
  <si>
    <t>Number of home deliveries (G)</t>
  </si>
  <si>
    <t>Number of home deliveries provided with misoprostol for prevention of PPH (H)</t>
  </si>
  <si>
    <t>Quantity of misoprostol 200 mcg tablet needed for prevention of PPH for home deliveries (K)</t>
  </si>
  <si>
    <t>Total quantity of oxytocin 10 IU ampoules needed for prevention of PPH (L1)</t>
  </si>
  <si>
    <t>Treatment of PPH</t>
  </si>
  <si>
    <t>Number of public HF deliveries NOT provided with prevention for PPH  (M)</t>
  </si>
  <si>
    <t>M = D x % of facility deliveries that do NOT receive prevention (annual reduction in non-compliance of 5%)</t>
  </si>
  <si>
    <t>Number of public HF deliveries that develop PPH after prevention (N)</t>
  </si>
  <si>
    <t>N = E x % of deliveries that develop PPH after prevention (incidence of PPH after prevention)</t>
  </si>
  <si>
    <t>Number of public HF deliveries that develop PPH without prevention (O)</t>
  </si>
  <si>
    <t>Number of public HF PPH cases treated (P)</t>
  </si>
  <si>
    <t>Number of home deliveries NOT provided with prevention for PPH  (Q)</t>
  </si>
  <si>
    <t>Number of home deliveries that develop PPH after prevention (R)</t>
  </si>
  <si>
    <t>Number of home deliveries that develop PPH without prevention (S)</t>
  </si>
  <si>
    <t>S = Q x % of deliveries that develop PPH without prevention (incidence of PPH without prevention)</t>
  </si>
  <si>
    <t>Number of home PPH cases referred to public HFs (T)</t>
  </si>
  <si>
    <t>T = (R + S) x % of home PPH cases referred to public HFs</t>
  </si>
  <si>
    <t>Number of home PPH cases treated at public HFs (U)</t>
  </si>
  <si>
    <t>Total Quantities for PPH</t>
  </si>
  <si>
    <t>Parameter</t>
  </si>
  <si>
    <t>Input</t>
  </si>
  <si>
    <t>Current year</t>
  </si>
  <si>
    <t>Forecast year 1</t>
  </si>
  <si>
    <t>Forecast year 2</t>
  </si>
  <si>
    <t>Total quantity of oxytocin 10 IU ampoules needed for PPH (Y1)</t>
  </si>
  <si>
    <t>Y2 = L2</t>
  </si>
  <si>
    <t>Treatment of severe hypertension during pregnancy</t>
  </si>
  <si>
    <t>B = A x % of pregnant women out of total population</t>
  </si>
  <si>
    <t>Number of pregnancies with severe hypertension (C)</t>
  </si>
  <si>
    <t>C = B x incidence of severe hypertension in pregnant women</t>
  </si>
  <si>
    <t>Number of public HF pregnancies with severe hypertension (D)</t>
  </si>
  <si>
    <t>Number of pregnancies with severe hypertension identified at first-level public HFs (E)</t>
  </si>
  <si>
    <t>Number of pregnancies with severe hypertension identified at public hospitals (F)</t>
  </si>
  <si>
    <t>Number of first-level public HF severe hypertension cases treated with antihypertensives (G)</t>
  </si>
  <si>
    <t>Number of public hospital severe hypertension cases treated with antihypertensives  (H)</t>
  </si>
  <si>
    <t>Number of first-level public HF severe hypertensive cases treated with specific regimens of antihypertensives (I)</t>
  </si>
  <si>
    <t>I1: # treated with methyldopa= G x % of treated with methyldopa</t>
  </si>
  <si>
    <t>I2: # treated with labetalol = G x % of treated with labetalol</t>
  </si>
  <si>
    <t>Number of public hospital severe hypertensive cases treated with specific regimens of antihypertensives (J)</t>
  </si>
  <si>
    <t>J1: # treated with methyldopa= H x % of treated with methyldopa</t>
  </si>
  <si>
    <t>J2: # treated with labetalol = H x % of treated with labetalol</t>
  </si>
  <si>
    <t>J3: # treated with hydralazine = H x % of treated with hydralazine</t>
  </si>
  <si>
    <t>Quantity of each medicine required to treat severe hypertension in pregnancy at first-level public HFs (L)</t>
  </si>
  <si>
    <t>Quantity of each medicine required to treat severe hypertension in pregnancy at public hospitals (N)</t>
  </si>
  <si>
    <t>Total quantity of each medicine required to treat severe hypertension in pregnancy in public health sector (O)</t>
  </si>
  <si>
    <t>Prevention of eclampsia</t>
  </si>
  <si>
    <t>Total number of pregnancies (B)</t>
  </si>
  <si>
    <t>Number of public HF pregnancies (C)</t>
  </si>
  <si>
    <t>Number of pre-eclampsia cases in the public HF (D)</t>
  </si>
  <si>
    <t>Number of severe pre-eclampsia cases in the public HFs (E)</t>
  </si>
  <si>
    <t>Number of severe pre-eclampsia cases in the public HFs provided with MgSO4 for prevention of eclampsia (F)</t>
  </si>
  <si>
    <t>Quantity of MgSO4 5 g/10 ml ampoules required for the prevention of eclampsia (H)</t>
  </si>
  <si>
    <t>Treatment of eclampsia</t>
  </si>
  <si>
    <t>Number of public HF severe pre-eclamptic cases that develop eclampsia after prophylaxis (I)</t>
  </si>
  <si>
    <t>Number of public HF severe pre-eclamptic cases not provided MgSO4 that develop eclampsia (J)</t>
  </si>
  <si>
    <t>Number of public HF eclampsia cases treated with MgSO4 (K)</t>
  </si>
  <si>
    <t>Number of home pregnancies (L)</t>
  </si>
  <si>
    <t>L = B x % of home pregnancies not attending ANC services at HFs</t>
  </si>
  <si>
    <t>Number of home pregnancies with eclampsia (M)</t>
  </si>
  <si>
    <t xml:space="preserve">M = L x incidence of eclampsia in pregnant women with out prophylaxis  </t>
  </si>
  <si>
    <t>Number of home pregnancies with eclampsia that are referred to public HFs for treatment (N)</t>
  </si>
  <si>
    <t>Quantity of MgSO4 5 g/10 ml ampoules required for treatment of eclampsia (Q)</t>
  </si>
  <si>
    <t>Q= (K+O) x P; 
where P: quantity of MgSO4 5 g/10 ml amp per case = 9 amps</t>
  </si>
  <si>
    <t>Total quantity of MgSO4 5 g/10 ml ampoules required for the prevention and treatment of eclampsia (R)</t>
  </si>
  <si>
    <t>R = H + Q</t>
  </si>
  <si>
    <t>MgSO4 Allocation Method</t>
  </si>
  <si>
    <t># of public HFs where MgSO4 is supposed to be used by type (A)</t>
  </si>
  <si>
    <t># of national referral hospitals (A1)</t>
  </si>
  <si>
    <t xml:space="preserve">The number of public HFs by type is assumed to remain the same over the forecast period </t>
  </si>
  <si>
    <t># of regional hospitals (A2)</t>
  </si>
  <si>
    <t># of district hospitals (A3)</t>
  </si>
  <si>
    <t># of health centers (A4)</t>
  </si>
  <si>
    <t>National referral hospitals (C1)</t>
  </si>
  <si>
    <t>Regional hospitals (C2)</t>
  </si>
  <si>
    <t>District hospitals (C3)</t>
  </si>
  <si>
    <t>Health centers (C4)</t>
  </si>
  <si>
    <t xml:space="preserve">Total quantity of MgSO4 5g in 10ml, amp needed per year (D) </t>
  </si>
  <si>
    <t>D = C1 + C2 + C3 + C4</t>
  </si>
  <si>
    <t>Calcium Gluconate - Allocation Method</t>
  </si>
  <si>
    <t>Quantity of Calcium gluconate 1g/10ml, amp required per year per facility type (C)</t>
  </si>
  <si>
    <t xml:space="preserve">Total quantity of Calcium gluconate 1g/10ml, 10 ml amp required per year (D) </t>
  </si>
  <si>
    <t>Respiratory Distress syndrome - antenatal corticosteroids</t>
  </si>
  <si>
    <t>Number of pregnant women receiving antenatal care (ANC) services at public HFs who meet WHO's criteria (C)</t>
  </si>
  <si>
    <t>Public HF pregnancies at risk of preterm birth (D)</t>
  </si>
  <si>
    <t xml:space="preserve">Number of pregnant women at risk of preterm birth likely to be given ACS (E) </t>
  </si>
  <si>
    <t>Number of public HF preterm birth pregnancies treated with specific ACS regimen (F)</t>
  </si>
  <si>
    <t>F = E x % treated with dexamethasone</t>
  </si>
  <si>
    <t>Quantity of dexamethasone 4 mg/ml amp (H)</t>
  </si>
  <si>
    <t xml:space="preserve">H = F x G; where G: Quantity of dexamethasone 4 mg/ml 1 ml amp per case = 6 </t>
  </si>
  <si>
    <t>Single use resuscitation bulbs</t>
  </si>
  <si>
    <t>Total number of live births (C)</t>
  </si>
  <si>
    <t>C = (A/1000) × B; 
where B = CBR (# of live births per 1,000 population per year)</t>
  </si>
  <si>
    <t>Number of public HF live births (D)</t>
  </si>
  <si>
    <t xml:space="preserve">Number of live births at public HFs that need suction or resuscitation devices (E) </t>
  </si>
  <si>
    <t>E = D x % of live births that need suction or resuscitation devices</t>
  </si>
  <si>
    <t>Number of public HFs that need single-use suction device/bulb (F)</t>
  </si>
  <si>
    <t xml:space="preserve">F = E x % of live births estimated to need/use single-use suction device </t>
  </si>
  <si>
    <t>Quantity of single-use suction bulbs required at public HFs (H)</t>
  </si>
  <si>
    <t xml:space="preserve">H = F x G; 
where G: Quantity of single-use suction bulb per case = 1 </t>
  </si>
  <si>
    <t>Cord care - chlorhexidine 7.1% gel</t>
  </si>
  <si>
    <t>C = (A/1,000) × B; 
where B = CBR: # of live births per 1,000 population per year</t>
  </si>
  <si>
    <t>Number of home live births (E)</t>
  </si>
  <si>
    <t>Number of home live births provided with chlorhexidine for umblical cord care (G)</t>
  </si>
  <si>
    <t>Number of public HF live births given specific regimen of chlorhexidine (H)</t>
  </si>
  <si>
    <t>H = F x % given 7-day regimen of chlorhexidine</t>
  </si>
  <si>
    <t>Number of home live births given specific regimen of chlorhexidine (I)</t>
  </si>
  <si>
    <t>I = G x % given 7-day regimen of chlorhexidine</t>
  </si>
  <si>
    <t>Quantity of chlorhexidine digluconate 7.1% gel, 20 g tube for public HF live births (K)</t>
  </si>
  <si>
    <t xml:space="preserve"> K = H x J, where J: quantity per case = 1 tube </t>
  </si>
  <si>
    <t>Quantity of chlorhexidine digluconate 7.1% gel, 20 g tube for home live births (L)</t>
  </si>
  <si>
    <t xml:space="preserve">L = I x J, where J: quantity per case = 1 tube </t>
  </si>
  <si>
    <t>Total quantity of chlorhexidine digluconate 7.1% gel, 20 g tubes required for public sector  (M)</t>
  </si>
  <si>
    <t>M = K + L</t>
  </si>
  <si>
    <t>PSBI</t>
  </si>
  <si>
    <t>C = [(A/1,000) × CBR (B)]:
CBR = # of live births per 1,000 population per year</t>
  </si>
  <si>
    <t>Total number of total PSBI or very severe disease cases (D)</t>
  </si>
  <si>
    <t xml:space="preserve">Number of PSBI or very severe disease cases treated in the public sector (E) </t>
  </si>
  <si>
    <t># of 0–6 day fast-breathing cases treated by level of care (F)</t>
  </si>
  <si>
    <t>F1: # of 0–6 day fast-breathing cases treated at first-level HFs = F x % treated at first-level public HFs</t>
  </si>
  <si>
    <t>F2: # of 0–6 day fast-breathing cases treated at public hospitals = F x % treated at public hospitals</t>
  </si>
  <si>
    <t># of 7-59 day fast-breathing cases treated by level of care (G)</t>
  </si>
  <si>
    <t>G1: # of 7-59 day fast-breathing cases treated at first-level HFs = G x % treated at first-level public HFs</t>
  </si>
  <si>
    <t>G2: # of 7–59 day fast-breathing cases treated at hospitals = G x % treated at public hospitals</t>
  </si>
  <si>
    <t># of 0–59 day clinical severe infection cases treated by level of care (H)</t>
  </si>
  <si>
    <t>H1: # of 0–59 day clinical severe infection cases treated at first-level HFs = H x % treated at first-level public HFs</t>
  </si>
  <si>
    <t>H2: # of 0–59 day clinical severe infection cases treated at public hospitals = H x % treated at public hospitals</t>
  </si>
  <si>
    <t># of 0–59 day critical illness cases treated by level of care (I)</t>
  </si>
  <si>
    <t>I1: # of 0–59 day critical illness cases treated at first-level HFs = I x % treated at first-level public HFs</t>
  </si>
  <si>
    <t>I2: # of 0–59 day critical illness cases treated at public hospitals = I x % treated at public hospitals</t>
  </si>
  <si>
    <t>Number of 0–6 day fast-breathing cases treated with specific regimen by level of care (J)</t>
  </si>
  <si>
    <t>J1: 7-day amoxicillin oral: 0–6 day fast-breathing cases treated at first-level HFs = F1 x % treated with the regimen</t>
  </si>
  <si>
    <t>J2: 10-day gentamicin IV/IM and ampicillin IV/IM: 0–6 day fast-breathing cases treated at hospitals = F2 x % treated with the regimen</t>
  </si>
  <si>
    <t>J3: 10-day ceftriaxone IV/IM: 0–6 day fast-breathing cases treated with second-line regimen at hospitals = F2 x % treated with the regimen</t>
  </si>
  <si>
    <t>Number of 7–59 day fast-breathing cases treated with specific regimen by level of care (K)</t>
  </si>
  <si>
    <t>K1: 7-day amoxicillin oral: 7–59 day fast-breathing cases treated at first-level HFs = G1 x % treated with the regimen</t>
  </si>
  <si>
    <t>K2: 7-day amoxicillin oral: 7–59 day fast-breathing cases treated at hospitals = G2 x % treated with the regimen</t>
  </si>
  <si>
    <t>K3: 10-day ceftriaxone IV/IM: 0–6 day fast-breathing cases treated with second-line regimen at hospitals = G2 x % treated with the regimen</t>
  </si>
  <si>
    <t>Number of 0–59 day clinical severe infection cases treated with specific regimen by level of care (L)</t>
  </si>
  <si>
    <t>L1: 7-day gentamicin IM and amoxicillin oral: 0–59 day clinical severe infection cases treated at first-level HFs = H1 x % treated with the regimen</t>
  </si>
  <si>
    <t>L2: 10-day gentamicin IV/IM and ampicillin IV/IM: 0–59 day clinical severe infection cases treated at hospitals = H2 x % treated with the regimen</t>
  </si>
  <si>
    <t>L3: 10-day ceftriaxone IV/IM: 0–59 day clinical severe infection cases treated with second-line regimen at hospitals = H2 x % treated with the regimen</t>
  </si>
  <si>
    <t>Number of 0–59 day critical illness cases treated with specific regimen by level of care (M)</t>
  </si>
  <si>
    <t>M1: 7-day gentamicin IM and ampicillin IM: 0–59 day critical illness cases treated at first-level HFs = I1 x % treated with the regimen</t>
  </si>
  <si>
    <t>M2: 10-day gentamicin IV/IM and ampicillin IV/IM: 0–59 day critical illness cases treated at hospitals = I2 x % treated with the regimen</t>
  </si>
  <si>
    <t>M3: 10-day ceftriaxone IV/IM: 0–59 day critical illness cases treated with second-line regimen at hospitals = I2 x % treated with the regimen</t>
  </si>
  <si>
    <t>Quantity of amoxicillin 250 mg DT - first-level public HFs (N1)</t>
  </si>
  <si>
    <t>N1= (J1 + K1 + L1) x O1; 
where O1: quantity of amoxicillin 250 mg DT per case = 7</t>
  </si>
  <si>
    <t>Quantity of gentamicin 40 mg/ml, 2 ml vials - first-level public HFs (N2)</t>
  </si>
  <si>
    <t>Quantity of ampicillin 250 mg vials - first-level public HFs (N3)</t>
  </si>
  <si>
    <t xml:space="preserve">N3 = M1 x O4; where 
O4: quantity of ampicillin 250 mg vials per case = 14 </t>
  </si>
  <si>
    <t>Quantity of amoxicillin 250 mg DT - public hospitals (P1)</t>
  </si>
  <si>
    <t>Quantity of gentamicin 40 mg/ml, 2 ml vials - public hospitals (P2)</t>
  </si>
  <si>
    <t>Quantity of ampicillin 250 mg vials - public hospitals (P3)</t>
  </si>
  <si>
    <t>Quantity of ceftriaxone 250 mg vials - public hospitals (P4)</t>
  </si>
  <si>
    <t>Total quantity of amoxicillin 250 mg DT (R1)</t>
  </si>
  <si>
    <t>R1 = N1 + P1</t>
  </si>
  <si>
    <t>Total quantity of gentamicin 40 mg/ml, 2 ml vials (R2)</t>
  </si>
  <si>
    <t>R2 = N2 + P2</t>
  </si>
  <si>
    <t>Total quantity of ampicillin 250 mg vials (R3)</t>
  </si>
  <si>
    <t>R3 = N3 + P3</t>
  </si>
  <si>
    <t>Total quantity of ceftriaxone 250 mg vials (R4)</t>
  </si>
  <si>
    <t>R4 = P4</t>
  </si>
  <si>
    <t>Total population of 2-59m (B)</t>
  </si>
  <si>
    <t xml:space="preserve">B = A x % of population 2-59 months </t>
  </si>
  <si>
    <t>Number of total 2-59m pneumonia cases/episodes (C)</t>
  </si>
  <si>
    <t>Number of 2-59m pneumonia cases treated at public health care services, including CHWs (D)</t>
  </si>
  <si>
    <t>Number of 2-59m pneumonia cases treated by level of public health care (E)</t>
  </si>
  <si>
    <t>Number of 2–59m pneumonia cases treated at community level by type (F)</t>
  </si>
  <si>
    <t xml:space="preserve">(F) # of fast-breathing cases treated at community (by CHWs) 
= E1 x % of fast-breathing cases </t>
  </si>
  <si>
    <t>Number of 2–59m pneumonia cases by type treated at first-level public HFs (G)</t>
  </si>
  <si>
    <t xml:space="preserve">(G1) # of fast-breathing cases treated at first-level public HFs
= E2 x % of fast-breathing cases </t>
  </si>
  <si>
    <t>(G2) # HIV-negative and chest-indrawing cases treated at first-level public HFs
= E2 x % HIV-negative chest-indrawing cases</t>
  </si>
  <si>
    <t>Number of 2-59m pneumonia cases by type treated at public hospitals (H)</t>
  </si>
  <si>
    <t xml:space="preserve">(H1) # of fast-breathing cases treated at public hospitals
= E3 x % of fast-breathing cases </t>
  </si>
  <si>
    <t>(H2) # HIV-negative and chest-indrawing cases treated at public hospitals
= E3 x % HIV-negative chest-indrawing cases</t>
  </si>
  <si>
    <t>(H3) # of severe or HIV-positive chest-indrawing cases treated at public hospitals
= E3 x % of severe or HIV-positive chest-indrawing cases</t>
  </si>
  <si>
    <t>Number of 2–59m pneumonia cases treated with specific regimen - Community/by CHWs (I)</t>
  </si>
  <si>
    <t xml:space="preserve">(I) # of cases treated with 5-day amoxicillin oral (fast breathing)
= F x % treated with the regimen </t>
  </si>
  <si>
    <t>Number of 2–59m pneumonia cases by type treated with specific regimen - first-level public HFs (J)</t>
  </si>
  <si>
    <t xml:space="preserve">(J) # of cases treated with 5-day amoxicillin oral (fast breathing and HIV-negative chest-indrawing) = (G1 + G2) x % treated with the regimen </t>
  </si>
  <si>
    <t>Number of 2–59m pneumonia cases by type treated with specific regimen - public hospitals (K)</t>
  </si>
  <si>
    <t xml:space="preserve">(K1) # of cases treated with 5-day amoxicillin oral (fast breathing and HIV-negative chest-indrawing) = (H1 + H2) x % treated with the regimen </t>
  </si>
  <si>
    <t xml:space="preserve">(K2) # of cases treated with 5-day gentamycin IV/IM and ampicillin IV/IM (severe or HIV-positive chest-indrawing) = H3 x % treated with the regimen </t>
  </si>
  <si>
    <t>Quantity of amoxicillin 250 mg DT - community level (M)</t>
  </si>
  <si>
    <t>(M1) Quantity for 2-11m cases = I x % of age group x L1; where, L1: quantity per case = 10 DTs</t>
  </si>
  <si>
    <t>(M2) Quantity for 12-59m cases: I x % of age group x L2; where, L2: quantity per case = 20 DTs</t>
  </si>
  <si>
    <t>Quantity of amoxicillin 250 mg DT - first-level public HFs (O)</t>
  </si>
  <si>
    <t>(O1) Quantity for 2-11m cases = J x % of age group x N1; where, N1: quantity per case = 10 DTs</t>
  </si>
  <si>
    <t>(O2) Quantity for 12-36m cases = J x % of age group x N2; where, N2: quantity per case = 20 DTs</t>
  </si>
  <si>
    <t>(O3) Quantity for 37-59m cases = J x % of age group x N3; where, N3: quantity per case = 30 DTs</t>
  </si>
  <si>
    <t>Quantity of amoxicillin 250 mg DT - public hospitals (Q)</t>
  </si>
  <si>
    <t>(Q1) Quantity for 2-11m cases = K1 x % of age group x P1; where, P1: quantity per case = 10 DTs</t>
  </si>
  <si>
    <t>(Q2) Quantity for 12-36m cases = K1 x % of age group x P2;  where, P2: quantity per case = 20 DTs</t>
  </si>
  <si>
    <t>(Q3) Quantity for 37-59m cases = K1 x % of age group x P3; where, P3: quantity per case = 30 DTs</t>
  </si>
  <si>
    <t>Total quantity of amoxicillin 250 mg DT for treatment of pneumonia in children 2-59m (R)</t>
  </si>
  <si>
    <t>R = (M1+M2) + (O1+O2+O3) + (Q1+Q2+Q3)</t>
  </si>
  <si>
    <t>Number of 2–59m pneumonia cases treated at public health care services, including by CHWs (D)</t>
  </si>
  <si>
    <t>Number of 2–59m pneumonia cases treated by type at community level (F)</t>
  </si>
  <si>
    <t xml:space="preserve">(F) # of fast-breathing cases treated at community (CHWs) 
= E1 x % of fast-breathing cases </t>
  </si>
  <si>
    <t>Number of 2-59m pneumonia cases by type treated at public HFs (G)</t>
  </si>
  <si>
    <t xml:space="preserve">(G1) # of fast-breathing cases treated at public HFs
= E2 x % of fast-breathing cases </t>
  </si>
  <si>
    <t>(G2) # of HIV-negative and chest-indrawing cases treated at public HFs
= E2 x % HIV-negative chest-indrawing cases</t>
  </si>
  <si>
    <t>Number of 2–59m pneumonia cases treated with specific regimen - community/by CHWs (H)</t>
  </si>
  <si>
    <t xml:space="preserve">(H) # of cases treated with 5-day amoxicillin oral (fast breathing)
= F x % treated with the regimen </t>
  </si>
  <si>
    <t>Number of 2–59m pneumonia cases by type treated with specific regimen - public HFs (I)</t>
  </si>
  <si>
    <t xml:space="preserve">(I) # of cases treated with 5-day amoxicillin oral (fast breathing and HIV-negative chest indrawing) = (G1+G2) x % treated with the regimen </t>
  </si>
  <si>
    <t>Quantity of amoxicillin 250 mg DT - community level (K)</t>
  </si>
  <si>
    <t>(K1) Quantity for 2–11m cases = H x % of age group x J1; where J1: quantity per case = 10 DTs</t>
  </si>
  <si>
    <t>(K2) Quantity for 12–59m cases: H x % of age group x J2; where J2: quantity per case = 20 DTs</t>
  </si>
  <si>
    <t>Quantity of amoxicillin 250 mg DT - public HFs (M)</t>
  </si>
  <si>
    <t>(M1) Quantity for 2–11m cases = I x % of age group x L1; where L1: quantity per case = 10 DTs</t>
  </si>
  <si>
    <t>(M2) Quantity for 12–36m cases = I x % of age group x L2; where L2: quantity per case = 20 DTs</t>
  </si>
  <si>
    <t>(M3) Quantity for 37–59m cases = I x % of age group x L3; where L3: quantity per case = 30 DTs</t>
  </si>
  <si>
    <t>Total quantity of amoxicillin 250 mg DT for treatment of pneumonia in children 2–59m (N)</t>
  </si>
  <si>
    <t>N = (K1+K2) + (M1+M2+M3)</t>
  </si>
  <si>
    <t xml:space="preserve">Diarrhea in children &lt;5 years </t>
  </si>
  <si>
    <t>Total population of under 5 years (B)</t>
  </si>
  <si>
    <t xml:space="preserve">B = A x % of population under 5 years </t>
  </si>
  <si>
    <t xml:space="preserve">Total number of under-5 diarrhea cases/episodes (C) </t>
  </si>
  <si>
    <t>Number of under-5 diarrhea cases treated at public health care services, including CHWs (D)</t>
  </si>
  <si>
    <t xml:space="preserve">Number of under-5 diarrhea cases treated by level of public health care (E) </t>
  </si>
  <si>
    <t>Number of under-5 diarrhea cases treated at community level by type (F)</t>
  </si>
  <si>
    <t>F: # of nonsevere diarrhea cases without blood treated in community (by CHWs) = E1 x % of nonsevere diarrhea cases (without blood)</t>
  </si>
  <si>
    <t>Number of under-5 diarrhea cases treated at first-level public HFs by type (G)</t>
  </si>
  <si>
    <t>G: # of nonsevere diarrhea cases treated at first-level public HFs = E2 x % of nonsevere diarrhea cases treated</t>
  </si>
  <si>
    <t>Number of under-5 diarrhea cases treated at public hospitals by type (H)</t>
  </si>
  <si>
    <t>H1: # of nonsevere diarrhea cases treated at public hospitals = E3 x % of nonsevere diarrhea cases treated</t>
  </si>
  <si>
    <t>H2: # of severe diarrhea cases treated at public hospitals = E3 x % of severe diarrhea cases treated</t>
  </si>
  <si>
    <t>Number of under-5 diarrhea cases treated with specific regimen - community/by CHWs (I)</t>
  </si>
  <si>
    <t xml:space="preserve">I: # of cases non-severe without blood treated with 2-day ORS and 10-day zinc: = F x % treated with regimen </t>
  </si>
  <si>
    <t>Number of under-5 diarrhea cases by type treated with specific regimen - first-level public HFs (J)</t>
  </si>
  <si>
    <t xml:space="preserve">J1: # of cases non-severe without blood treated with 2-day ORS and 10-day zinc: = G1 x  % treated with regimen </t>
  </si>
  <si>
    <t>J2: # of cases non-severe with blood treated with 2-day ORS, 10-day zinc and 3 days ciprofloxacin or 5 days metronidazole:: =  G2 x treated with regimen</t>
  </si>
  <si>
    <t>Number of under-5 nonsevere diarrhea cases by subtype treated with specific regimen - public hospitals (K)</t>
  </si>
  <si>
    <t xml:space="preserve">K1: # of cases : non-severe without blood treated with 2-day ORS and 10-day zinc = H1 x % treated </t>
  </si>
  <si>
    <t>K2: # of cases non-severe with blood treated with 2-day ORS, 10-day zinc, and 3-day ciprofloxacin or 5-day metronidazole oral: = H1x% treated</t>
  </si>
  <si>
    <t>Number of under-5 severe diarrhea cases by subtype treated with specific regimen - public hospitals (L)</t>
  </si>
  <si>
    <t>L1: # cases severe without blood treated with Ringer's solution stat, 2-day ORS, and 10-day zinc: = H2 x % treated</t>
  </si>
  <si>
    <t>L2: # cases severe with blood treated with Ringer's solution stat, 2-day ORS, 10-day zinc, and 3-day ceftriaxone or 5-day metronidazole: = H2 x % treated</t>
  </si>
  <si>
    <t>Quantity of ORS 20.5 g low osmolality 1 L sachet - community level (N1)</t>
  </si>
  <si>
    <t>N1: Quantity for under 5 cases = I x % of age group x M1; 
where M1: quantity per case = 2 sachets</t>
  </si>
  <si>
    <t>Quantity of zinc 20 mg DT - community level (N2)</t>
  </si>
  <si>
    <t xml:space="preserve">N2a: Quantity for 2–5m cases = I x % of age group x M2a; where M2a: quantity per case = 5 DTs </t>
  </si>
  <si>
    <t>N2b: Quantity for 6–59m cases = I x % of age group x M2b; 
where, M2b: quantity per case = 10 DTs</t>
  </si>
  <si>
    <t>Quantity of ORS 20.5 g low osmolality 1 L sachet - first-level public HFs (P1)</t>
  </si>
  <si>
    <t>P1: Quantity for under 5 cases = (J1+J2) x % of age group x O1; where O1: quantity per case = 2 sachets</t>
  </si>
  <si>
    <t>Quantity of zinc 20 mg DT - first-level public HFs (P2)</t>
  </si>
  <si>
    <t>P2a: Quantity for 2–5m cases (10%) = (J1+J2) x % of age group x O2a; where O2a: quantity per case = 5 DTs</t>
  </si>
  <si>
    <t>P2b: Quantity for 6–59m cases = (J1+J2) x % of age group x O2b; 
where O2b: quantity per case = 10 DTs</t>
  </si>
  <si>
    <t>Quantity of ORS 20.5 g low osmolality 1 L sachet- public hospitals (R1)</t>
  </si>
  <si>
    <t>R1: Quantity for under 5 cases = (K1+K2+L1+L2) x % of age group x Q1; 
where Q1: quantity per case = 2 sachets</t>
  </si>
  <si>
    <t>Quantity of zinc 20 mg DT - public hospitals (R2)</t>
  </si>
  <si>
    <t>R2a: Quantity for 2–5m case = (K1+K2+L1+L2) x % of age group x Q2a; where Q2a: quantity per case = 5 DTs</t>
  </si>
  <si>
    <t>R2b: Quantity for 6–59m cases = (K1+K2+L1+L2) x % of age group x Q2b; 
where Q2b: quantity per case = 10 DTs</t>
  </si>
  <si>
    <t>Total quantity of ORS 20.5 g low osmolality 1 L sachet for treatment of diarrhea in children under 5 (S1)</t>
  </si>
  <si>
    <t>S1 = (N1+P1+R1)</t>
  </si>
  <si>
    <t>Total quantity of zinc 20 mg DT for treatment of diarrhea in children under 5 (S2)</t>
  </si>
  <si>
    <t>S2 = (N2a+N2b) + (P2a+P2b) + (R2a+R2b)</t>
  </si>
  <si>
    <t xml:space="preserve">Diarrhea in children &lt;5 years Simplified </t>
  </si>
  <si>
    <t>Total population of under 5 (B)</t>
  </si>
  <si>
    <t>Total number of under-5 diarrhea cases/episodes (C)</t>
  </si>
  <si>
    <t xml:space="preserve">Number of under-5 diarrhea cases treated with specific regimen in public health care services (E) </t>
  </si>
  <si>
    <t>Quantity of ORS 20.5 g low osmolality 1 L sachet (G1)</t>
  </si>
  <si>
    <t>G1: Quantity for under 5 cases = E x % of age group x F1; 
where F1: quantity per case = 2 sachets</t>
  </si>
  <si>
    <t>Quantity of zinc 20 mg DT (G2)</t>
  </si>
  <si>
    <t xml:space="preserve">G2a: Quantity for 2–5m cases = E x % of age group x F2a; where F2a: quantity per case = 5 DTs </t>
  </si>
  <si>
    <t>G2b: Quantity for 6–59m cases = E x % of age group x F2b; 
where F2b: quantity per case = 10 DTs</t>
  </si>
  <si>
    <t>Total quantity of ORS 20.5 g low osmolality 1 L sachet for treatment of diarrhea in children under 5 (H1)</t>
  </si>
  <si>
    <t>H1 = G1</t>
  </si>
  <si>
    <t>Total quantity of zinc 20 mg DT for treatment of diarrhea in children under 5 (H2)</t>
  </si>
  <si>
    <t xml:space="preserve">H2 = (G2a+G2b) </t>
  </si>
  <si>
    <t>Population growth rate (PGR)</t>
  </si>
  <si>
    <t>= [(A/1000) × CBR (B)]:
CBR = # of live births per 1000 population per year</t>
  </si>
  <si>
    <t>Number of live births is assumed to be the same as the total population of 0-59 days of age in the same year</t>
  </si>
  <si>
    <t>Total number of total PSBI or Very Severe Disease cases (D)</t>
  </si>
  <si>
    <t xml:space="preserve">= Incidence of PSBI or Very Severe Disease in infants
(0-59 days) </t>
  </si>
  <si>
    <t>Number of PSBI or Very Severe Disease cases treated in the public sector (E)</t>
  </si>
  <si>
    <t>= D x % of cases treated in the public sector</t>
  </si>
  <si>
    <t># of 0-6 day fast breathing cases treated by level of care (F)</t>
  </si>
  <si>
    <t>= E x Proportion of 0-6 day fast breathing cases out of the total treated</t>
  </si>
  <si>
    <t>F1: # of 0-6 day fast breathing cases treated at 1st level HFs = F x % treated at 1st level public HFs</t>
  </si>
  <si>
    <t>F2: # of 0-6 day fast breathing cases treated at public hospitals = F x % treated at public hospitals</t>
  </si>
  <si>
    <t># of 7-59 day fast breathing cases treated by level of care (G)</t>
  </si>
  <si>
    <t>G = E x Proportion of 7-59 day fast breathing cases out of the total treated</t>
  </si>
  <si>
    <t>G1: # of 7-59 day fast breathing cases treated at 1st level HFs = G x % treated at 1st level public HFs</t>
  </si>
  <si>
    <t>G2: # of 7-59 day fast breathing cases treated at hospitals = G x % treated at 1st level public HFs</t>
  </si>
  <si>
    <t># of 0-59 day clinical severe infection cases treated by level of care (H)</t>
  </si>
  <si>
    <t>= E x Proportion of 0-59 day clinical severe infection cases out of the total treated</t>
  </si>
  <si>
    <t>H1: # of 0-59 day clinical severe infection cases treated at 1st level HFs = H x % treated at 1st level public HFs</t>
  </si>
  <si>
    <t>H2: # of 0-59 day clinical severe infection cases treated at public hospitals = H x % treated at public hospitals</t>
  </si>
  <si>
    <t># of 0-59 day critical illness cases treated by level of care (I)</t>
  </si>
  <si>
    <t>= E x Proportion of 0-59 day critical illness cases out of the total treated</t>
  </si>
  <si>
    <t>I1: # of 0-59 day critical illness cases treated at 1st level HFs = I x % treated at 1st level public HFs</t>
  </si>
  <si>
    <t>I2: # of 0-59 day critical illness cases treated at public hospitals = I x % treated at public hospitals</t>
  </si>
  <si>
    <t>Number of 0-6 day fast breathing cases teated with specific regimen by level of care (J)</t>
  </si>
  <si>
    <t>J1: 7-day amoxicillin Oral: 0-6 day fast breathing cases treated at 1st level HFs = F1 x % treated with the regimen</t>
  </si>
  <si>
    <t>J2: 10-day gentamicin IV/IM and ampicillin IV/IM: 0-6 day fast breathing cases treated at hospitals = F2 x % treated with the regimen</t>
  </si>
  <si>
    <t>J3: 10-day ceftriaxone IV/IM: 0-6 day fast breathing cases treated with 2nd line regimen at hospitals = F2 x % treated with the regimen</t>
  </si>
  <si>
    <t>Number of 7-59 day fast breathing cases teated with specific regimen by level of care (K)</t>
  </si>
  <si>
    <t>K1: 7-day amoxicillin Oral: 7-59 day fast breathing cases treated at 1st level HFs = G1 x % treated with the regimen</t>
  </si>
  <si>
    <t>K2: 7-day amoxicillin Oral: 7-59 day fast breathing cases treated at hospitals = G2 x % treated with the regimen</t>
  </si>
  <si>
    <t>K3: 10-day ceftriaxone IV/IM: 0-6 day fast breathing cases treated with 2nd line regimen at hospitals = G2 x % treated with the regimen</t>
  </si>
  <si>
    <t>Number of 0-59 day clinical severe infection cases teated with specific regimen by level of care (L)</t>
  </si>
  <si>
    <t>L1: 7-day gentamicin IM and amoxicillin oral: 0-59 day clinical severe infection cases treated at 1st level HFs = H1 x % treated with the regimen</t>
  </si>
  <si>
    <t>L2: 10-day gentamycin IV/IM and ampicillin IV/IM: 0-59 day clinical severe infection cases treated at hospitals = H2 x % treated with the regimen</t>
  </si>
  <si>
    <t>L3: 10-day ceftriaxone IV/IM: 0-59 day clinical severe infection cases treated with 2nd line regimen at hospitals = H2 x % treated with the regimen</t>
  </si>
  <si>
    <t>Number of 0-59 day critical illness cases teated with specific regimen by level of care (M)</t>
  </si>
  <si>
    <t>M1: 7-day gentamycin IM and ampicillin IM: 0-59 day critical illness cases treated at 1st level HFs = I1 x % treated with the regimen</t>
  </si>
  <si>
    <t>M2: 10-day gentamicin IV/IM and ampicillin IV/IM: 0-59 day critical illness cases treated at hospitals = I2 x % treated with the regimen</t>
  </si>
  <si>
    <t>M3: 10-day ceftriaxone IV/IM: 0-59 day critical illness cases treated with 2nd line regimen at hospitals = I2 x % treated with the regimen</t>
  </si>
  <si>
    <t>Quantity of amoxicillin 250mg DT- 1st level public HFs (N1)</t>
  </si>
  <si>
    <t>= (J1 + K1 + L1) x amoxicillin 250mg DT per case (O1 = 7)</t>
  </si>
  <si>
    <t>Quantity of gentamicin 40mg/ml, 2 ml vials- 1st level public HFs (N2)</t>
  </si>
  <si>
    <t>= (L1 + M1) x gentamicin 40mg/ml, 2 ml vials per case
(O2 = 7)</t>
  </si>
  <si>
    <t>Quantity of ampicillin 500mg vials- 1st level public HFs (N3)</t>
  </si>
  <si>
    <t>= M1 x ampicillin 500mg vials per case (O4 = 14)</t>
  </si>
  <si>
    <t>Quantity of amoxicillin 250mg DT- public hospitals (P1)</t>
  </si>
  <si>
    <t>= K2 x amoxicillin 250mg DT per case (Q1 = 7)</t>
  </si>
  <si>
    <t>Quantity of gentamicin 40mg/ml, 2 ml vials- public hospitals (P2)</t>
  </si>
  <si>
    <t>= (J2 + L2 + M2) x gentamicin 40mg/ml, 2 ml vials per case (Q2 = 10)</t>
  </si>
  <si>
    <t>Quantity of ampicillin 500mg vials- public hospitals (P3)</t>
  </si>
  <si>
    <t>= (J2 + L2 + M2) x ampicillin 500mg vials per case 
(Q3 = 30)</t>
  </si>
  <si>
    <t>Quantity of ceftriaxone 250mg vials- public hospitals (P4)</t>
  </si>
  <si>
    <t>= (J3 + K3 + L3 + M3) x ceftriaxone 250mg vials per case (Q4 = 10)</t>
  </si>
  <si>
    <t>Total quantity of amoxicillin 250mg DT (R1)</t>
  </si>
  <si>
    <t>Total quantity of gentamicin 40mg/ml, 2 ml vials (R2)</t>
  </si>
  <si>
    <t>Total quantity of ampicillin 500mg vials (R3)</t>
  </si>
  <si>
    <t>Total quantity of ceftriaxone 250mg vials (R4)</t>
  </si>
  <si>
    <t>P1 = K2 x Q1; 
where Q1: quantity of amoxicillin 250 mg DT per case = 7</t>
  </si>
  <si>
    <t>P2 = (J2 + L2 + M2) x Q2; 
where Q2: quantity of gentamicin 40 mg/ml 2 ml vials per case = 10</t>
  </si>
  <si>
    <t>P3 = (J2 + L2 + M2) x Q3; 
where Q3: quantity of ampicillin 250 mg vials per case = 30</t>
  </si>
  <si>
    <t>P4 = (J3 + K3 + L3 + M3) x Q4; 
where Q4: quantity of ceftriaxone 250 mg vials per case = 10</t>
  </si>
  <si>
    <t xml:space="preserve">N2 = (L1 + M1) x O2; 
where O2: quantity of gentamicin 40 mg/ml 2 ml vials per case = 7 </t>
  </si>
  <si>
    <t xml:space="preserve">E: # of cases treated with 2-day ORS and 10-day zinc = D x % treated with the regimen </t>
  </si>
  <si>
    <t>Number of referred eclampsia cases given MgSO4 at public HFs for treatment of eclampsia (O)</t>
  </si>
  <si>
    <t>Number of public HF live births provided with chlorhexidine for umbilical cord care (F)</t>
  </si>
  <si>
    <t>Pneumonia in children 2-59 months</t>
  </si>
  <si>
    <t xml:space="preserve">Pneumonia in children 2-59 months (simplified) </t>
  </si>
  <si>
    <r>
      <t>G = Incidence of rape x B x (100%-F):</t>
    </r>
    <r>
      <rPr>
        <b/>
        <sz val="9"/>
        <color theme="1"/>
        <rFont val="Gill Sans MT"/>
        <family val="2"/>
        <scheme val="minor"/>
      </rPr>
      <t xml:space="preserve"> 
</t>
    </r>
    <r>
      <rPr>
        <sz val="9"/>
        <color theme="1"/>
        <rFont val="Gill Sans MT"/>
        <family val="2"/>
        <scheme val="minor"/>
      </rPr>
      <t>Incidence of rape (gender-based violence)</t>
    </r>
  </si>
  <si>
    <r>
      <rPr>
        <b/>
        <sz val="9"/>
        <color theme="1"/>
        <rFont val="Gill Sans MT"/>
        <family val="2"/>
        <scheme val="minor"/>
      </rPr>
      <t>C1</t>
    </r>
    <r>
      <rPr>
        <sz val="9"/>
        <color theme="1"/>
        <rFont val="Gill Sans MT"/>
        <family val="2"/>
        <scheme val="minor"/>
      </rPr>
      <t xml:space="preserve"> </t>
    </r>
    <r>
      <rPr>
        <b/>
        <sz val="9"/>
        <color theme="1"/>
        <rFont val="Gill Sans MT"/>
        <family val="2"/>
        <scheme val="minor"/>
      </rPr>
      <t>= A1 x B1;</t>
    </r>
    <r>
      <rPr>
        <sz val="9"/>
        <color theme="1"/>
        <rFont val="Gill Sans MT"/>
        <family val="2"/>
        <scheme val="minor"/>
      </rPr>
      <t xml:space="preserve">
 where, B1 =Average quantity per a national referral hospital per year</t>
    </r>
  </si>
  <si>
    <r>
      <rPr>
        <b/>
        <sz val="9"/>
        <color theme="1"/>
        <rFont val="Gill Sans MT"/>
        <family val="2"/>
        <scheme val="minor"/>
      </rPr>
      <t xml:space="preserve"> C2 = A2 x B2;</t>
    </r>
    <r>
      <rPr>
        <sz val="9"/>
        <color theme="1"/>
        <rFont val="Gill Sans MT"/>
        <family val="2"/>
        <scheme val="minor"/>
      </rPr>
      <t xml:space="preserve">
where, B2 =Average quantity per a regional hospital per year</t>
    </r>
  </si>
  <si>
    <r>
      <rPr>
        <b/>
        <sz val="9"/>
        <color theme="1"/>
        <rFont val="Gill Sans MT"/>
        <family val="2"/>
        <scheme val="minor"/>
      </rPr>
      <t xml:space="preserve"> C3 = A3 x B3;</t>
    </r>
    <r>
      <rPr>
        <sz val="9"/>
        <color theme="1"/>
        <rFont val="Gill Sans MT"/>
        <family val="2"/>
        <scheme val="minor"/>
      </rPr>
      <t xml:space="preserve">
where B3 =Average quantity per a district hospital per year</t>
    </r>
  </si>
  <si>
    <r>
      <rPr>
        <b/>
        <sz val="9"/>
        <color theme="1"/>
        <rFont val="Gill Sans MT"/>
        <family val="2"/>
        <scheme val="minor"/>
      </rPr>
      <t>C4</t>
    </r>
    <r>
      <rPr>
        <sz val="9"/>
        <color theme="1"/>
        <rFont val="Gill Sans MT"/>
        <family val="2"/>
        <scheme val="minor"/>
      </rPr>
      <t xml:space="preserve"> </t>
    </r>
    <r>
      <rPr>
        <b/>
        <sz val="9"/>
        <color theme="1"/>
        <rFont val="Gill Sans MT"/>
        <family val="2"/>
        <scheme val="minor"/>
      </rPr>
      <t>= A4 x B4;</t>
    </r>
    <r>
      <rPr>
        <sz val="9"/>
        <color theme="1"/>
        <rFont val="Gill Sans MT"/>
        <family val="2"/>
        <scheme val="minor"/>
      </rPr>
      <t xml:space="preserve">
where, B4 = Average quantity per a health center per year</t>
    </r>
  </si>
  <si>
    <t>O1: Quantity of methyldopa 250 mg tab = L1 + N1</t>
  </si>
  <si>
    <t>O2: Quantity of labetalol 200 mg tab =L2 + N2a</t>
  </si>
  <si>
    <t>O3: Quantity of labetalol 20mg/2ml solution for injection in amp = N2b</t>
  </si>
  <si>
    <t>O4: Quantity of hydralazine 20mg powder for injection in 2ml vial = N3</t>
  </si>
  <si>
    <r>
      <t xml:space="preserve">L1: Quantity of methyldopa 250 mg tab for 1st level HFs 
</t>
    </r>
    <r>
      <rPr>
        <b/>
        <sz val="9"/>
        <color theme="1"/>
        <rFont val="Gill Sans MT"/>
        <family val="2"/>
        <scheme val="minor"/>
      </rPr>
      <t>= I1 x % treated x K1</t>
    </r>
    <r>
      <rPr>
        <sz val="9"/>
        <color theme="1"/>
        <rFont val="Gill Sans MT"/>
        <family val="2"/>
        <scheme val="minor"/>
      </rPr>
      <t xml:space="preserve">; 
where K1: quantity per case = </t>
    </r>
    <r>
      <rPr>
        <b/>
        <sz val="9"/>
        <color theme="1"/>
        <rFont val="Gill Sans MT"/>
        <family val="2"/>
        <scheme val="minor"/>
      </rPr>
      <t>36 tabs</t>
    </r>
  </si>
  <si>
    <r>
      <t xml:space="preserve">L2: Quantity of labetalol 200 mg tab for 1st level HFs 
= </t>
    </r>
    <r>
      <rPr>
        <b/>
        <sz val="9"/>
        <color theme="1"/>
        <rFont val="Gill Sans MT"/>
        <family val="2"/>
        <scheme val="minor"/>
      </rPr>
      <t xml:space="preserve">I2 x % of treated x K2; 
</t>
    </r>
    <r>
      <rPr>
        <sz val="9"/>
        <color theme="1"/>
        <rFont val="Gill Sans MT"/>
        <family val="2"/>
        <scheme val="minor"/>
      </rPr>
      <t xml:space="preserve">where K2: quantity per case = </t>
    </r>
    <r>
      <rPr>
        <b/>
        <sz val="9"/>
        <color theme="1"/>
        <rFont val="Gill Sans MT"/>
        <family val="2"/>
        <scheme val="minor"/>
      </rPr>
      <t>18 tabs</t>
    </r>
  </si>
  <si>
    <r>
      <t>N1: Quantity of methyldopa 250 mg tab for hospitals 
=</t>
    </r>
    <r>
      <rPr>
        <b/>
        <sz val="9"/>
        <color theme="1"/>
        <rFont val="Gill Sans MT"/>
        <family val="2"/>
        <scheme val="minor"/>
      </rPr>
      <t xml:space="preserve"> J1 x % treated x M1 ; 
</t>
    </r>
    <r>
      <rPr>
        <sz val="9"/>
        <color theme="1"/>
        <rFont val="Gill Sans MT"/>
        <family val="2"/>
        <scheme val="minor"/>
      </rPr>
      <t xml:space="preserve">where M1: quantity per case = </t>
    </r>
    <r>
      <rPr>
        <b/>
        <sz val="9"/>
        <color theme="1"/>
        <rFont val="Gill Sans MT"/>
        <family val="2"/>
        <scheme val="minor"/>
      </rPr>
      <t>36 tabs</t>
    </r>
  </si>
  <si>
    <r>
      <t xml:space="preserve">N2a: Quantity of labetalol 200mg tab for hospitals 
= </t>
    </r>
    <r>
      <rPr>
        <b/>
        <sz val="9"/>
        <color theme="1"/>
        <rFont val="Gill Sans MT"/>
        <family val="2"/>
        <scheme val="minor"/>
      </rPr>
      <t xml:space="preserve">J2 x % of treated x M2a; 
</t>
    </r>
    <r>
      <rPr>
        <sz val="9"/>
        <color theme="1"/>
        <rFont val="Gill Sans MT"/>
        <family val="2"/>
        <scheme val="minor"/>
      </rPr>
      <t>where M2a: quantity per case =</t>
    </r>
    <r>
      <rPr>
        <b/>
        <sz val="9"/>
        <color theme="1"/>
        <rFont val="Gill Sans MT"/>
        <family val="2"/>
        <scheme val="minor"/>
      </rPr>
      <t xml:space="preserve"> 18 tabs</t>
    </r>
  </si>
  <si>
    <r>
      <t xml:space="preserve">N2b: Quantity of labetalol 20mg/2ml solution for injection in amp for hospitals = </t>
    </r>
    <r>
      <rPr>
        <b/>
        <sz val="9"/>
        <color theme="1"/>
        <rFont val="Gill Sans MT"/>
        <family val="2"/>
        <scheme val="minor"/>
      </rPr>
      <t>J2 x % of treated x M2b;</t>
    </r>
    <r>
      <rPr>
        <sz val="9"/>
        <color theme="1"/>
        <rFont val="Gill Sans MT"/>
        <family val="2"/>
        <scheme val="minor"/>
      </rPr>
      <t xml:space="preserve"> 
where M2b: quantity per case = 45 amps</t>
    </r>
  </si>
  <si>
    <r>
      <t xml:space="preserve">N3: Quantity of hydralazine 20 mg powder for injection in 2 ml vial for hospitals = </t>
    </r>
    <r>
      <rPr>
        <b/>
        <sz val="9"/>
        <color theme="1"/>
        <rFont val="Gill Sans MT"/>
        <family val="2"/>
        <scheme val="minor"/>
      </rPr>
      <t xml:space="preserve">J3 x % of treated x M3; 
</t>
    </r>
    <r>
      <rPr>
        <sz val="9"/>
        <color theme="1"/>
        <rFont val="Gill Sans MT"/>
        <family val="2"/>
        <scheme val="minor"/>
      </rPr>
      <t xml:space="preserve">where M3: quantity per case = </t>
    </r>
    <r>
      <rPr>
        <b/>
        <sz val="9"/>
        <color theme="1"/>
        <rFont val="Gill Sans MT"/>
        <family val="2"/>
        <scheme val="minor"/>
      </rPr>
      <t>3 vials</t>
    </r>
  </si>
  <si>
    <t>K1: Quantity of levonorgestrel 75 mg/rod, 2-rod-5-year: public and social marketing sectors  (H1 + J1)</t>
  </si>
  <si>
    <t>K2: Quantity of etonogestrel 68 mg/rod, 1 rod-3-year: public and social marketing sectors  (H2 + J2)</t>
  </si>
  <si>
    <t>Quantity of MgSO4 5g in 10ml, amp needed per year per facility type (C)</t>
  </si>
  <si>
    <r>
      <rPr>
        <b/>
        <sz val="9"/>
        <color theme="1"/>
        <rFont val="Gill Sans MT"/>
        <family val="2"/>
        <scheme val="minor"/>
      </rPr>
      <t xml:space="preserve">C1 = A1 x B1  </t>
    </r>
    <r>
      <rPr>
        <sz val="9"/>
        <color theme="1"/>
        <rFont val="Gill Sans MT"/>
        <family val="2"/>
        <scheme val="minor"/>
      </rPr>
      <t xml:space="preserve">                                                                                  (where B1 =Average quantity per a national referral hospital per year)  </t>
    </r>
  </si>
  <si>
    <r>
      <rPr>
        <b/>
        <sz val="9"/>
        <color theme="1"/>
        <rFont val="Gill Sans MT"/>
        <family val="2"/>
        <scheme val="minor"/>
      </rPr>
      <t xml:space="preserve">C2 = A2 x B2 </t>
    </r>
    <r>
      <rPr>
        <sz val="9"/>
        <color theme="1"/>
        <rFont val="Gill Sans MT"/>
        <family val="2"/>
        <scheme val="minor"/>
      </rPr>
      <t xml:space="preserve">                                                                                       (where B2 =Average quantity  per a regional hospital per year) </t>
    </r>
  </si>
  <si>
    <r>
      <rPr>
        <b/>
        <sz val="9"/>
        <color theme="1"/>
        <rFont val="Gill Sans MT"/>
        <family val="2"/>
        <scheme val="minor"/>
      </rPr>
      <t xml:space="preserve">C3 = A3 x B3 </t>
    </r>
    <r>
      <rPr>
        <sz val="9"/>
        <color theme="1"/>
        <rFont val="Gill Sans MT"/>
        <family val="2"/>
        <scheme val="minor"/>
      </rPr>
      <t xml:space="preserve">                                                                                      (where B3 =Average quantity per a district hospital per year )</t>
    </r>
  </si>
  <si>
    <r>
      <rPr>
        <b/>
        <sz val="9"/>
        <color theme="1"/>
        <rFont val="Gill Sans MT"/>
        <family val="2"/>
        <scheme val="minor"/>
      </rPr>
      <t>C4 = A4 x B4</t>
    </r>
    <r>
      <rPr>
        <sz val="9"/>
        <color theme="1"/>
        <rFont val="Gill Sans MT"/>
        <family val="2"/>
        <scheme val="minor"/>
      </rPr>
      <t xml:space="preserve">                                                                                               (where B4 = Average quantity per a health center per year)</t>
    </r>
  </si>
  <si>
    <t xml:space="preserve">H = F x G;
where G: Quantity per case 
(without convulsion after loading dose) = 9  amps </t>
  </si>
  <si>
    <t>F = E x % given MgSO4 for prophylaxis 
(% increase per year)</t>
  </si>
  <si>
    <t>G = E x % given chlorhexidine scale up 
(% increase per year)</t>
  </si>
  <si>
    <t>E = D x % of cases treated in the public sector
(% increase per year)</t>
  </si>
  <si>
    <t>(E1) # treated in the community (by CHWs) = D x % treated at community
(% increase per year)</t>
  </si>
  <si>
    <t>(E2) # treated in first-level public HFs = D x % treated at first-level HFs
(% increase per year)</t>
  </si>
  <si>
    <t>(E3) # treated in public hospitals =  D x % treated at public hospitals 
(% increase per year)</t>
  </si>
  <si>
    <t>D = C x % of cases treated at public sector heath care services
(% increase per year)</t>
  </si>
  <si>
    <t>(E2) # treated in public HFs = D x % treated at first-level HFs
(% increase per year)</t>
  </si>
  <si>
    <t>D = C x % of cases treated in the public-sector heath care services
(% increase per year)</t>
  </si>
  <si>
    <t>E1: # treated in the community (by CHWs) = D x % treated at community
(% increase per year)</t>
  </si>
  <si>
    <t>E2: # treated in first-level public HFs = D x % treated at first-level HFs
(% increase per year)</t>
  </si>
  <si>
    <t>E3:  # treated in public hospitals = D x % treated at public hospitals
(% increase per year)</t>
  </si>
  <si>
    <t>I = % awareness x number in need of ECPs (H) 
(% increase per year)</t>
  </si>
  <si>
    <t>C = B x CPR of implants in %  
(% increase per year)</t>
  </si>
  <si>
    <t>H = F x % treated with antihypertensives
(% increase per year)</t>
  </si>
  <si>
    <t>G = E x % treated with antihypertensives
(% increase per year)</t>
  </si>
  <si>
    <t>F = D x % of cases in public hospitals
(% increase per year)</t>
  </si>
  <si>
    <t>E = D x % of cases in first-level public HFs
(% increase per year)</t>
  </si>
  <si>
    <t>D = C x % of pregnancies with severe hypertension identified in all public HFs (ANC attendance in public HFs)
(% increase per year)</t>
  </si>
  <si>
    <t>C = B x % of pregnancies in the public HFs  
(ANC attendance)
(% increase per year)</t>
  </si>
  <si>
    <t>N = M x % of referral to public HFs for treatment; 
(% increase per year)</t>
  </si>
  <si>
    <t>C = B x % of pregnant women attending ANC services at public HFs (% increase per year)</t>
  </si>
  <si>
    <t>E = D x % attending or referred to public HFs that fulfill conditions for use of ACS 
(% increase per year)</t>
  </si>
  <si>
    <t>D = C x % of public HF live births
(% increase per year)</t>
  </si>
  <si>
    <t>D = C x % of public HF live births 
(% increase per year)</t>
  </si>
  <si>
    <t>E = C x % of home live births
(% increase per year)</t>
  </si>
  <si>
    <t>F = D x % given chlorhexidine scale up 
(% increase per year)</t>
  </si>
  <si>
    <t>C = B x Incidence of pneumonia (%) in children 2-59 months;</t>
  </si>
  <si>
    <t xml:space="preserve">C = B x incidence of pneumonia (%) in children 2-59 months; </t>
  </si>
  <si>
    <t>H1: Annual discontinuation rate: 2-rod-5-year- public sector/%</t>
  </si>
  <si>
    <t>H2: Annual discontinuation rate: 1-rod-3-year - public sector/%</t>
  </si>
  <si>
    <t>J1: SM: Annual discontinuation rate: 2-rod-5-year - social marketing sector/%</t>
  </si>
  <si>
    <t>J2: Annual discontinuation rate: 1-rod-3-year - social marketing sector/%</t>
  </si>
  <si>
    <t xml:space="preserve">A: Population = previous year population + (previous year population x PGR)
(annual PGR in %) </t>
  </si>
  <si>
    <t xml:space="preserve">A: Population = population of the previous year + (population of the previous year x PGR)
(annual PGR in %) </t>
  </si>
  <si>
    <t xml:space="preserve">A:  Population = previous year population + (previous year population x PGR)
(annual PGR in %) </t>
  </si>
  <si>
    <t>D = C x incidence of pre-eclampsia (%)</t>
  </si>
  <si>
    <t>E = D x incidence of severe pre-eclampsia in pre-eclamptic cases (%)</t>
  </si>
  <si>
    <t>I = F x % of pregnancies given MgSO4 for prevention that still develop eclampsia
(Incidence after prophylaxis in %)</t>
  </si>
  <si>
    <t xml:space="preserve">J = (E-F) x % of pre-eclamptic cases that develop eclampsia without prevention
(incidence without prophylaxis in %) </t>
  </si>
  <si>
    <t>A: Population = population of the previous year + (population of the previous year x PGR)
(annual PGR in %)</t>
  </si>
  <si>
    <t>D = C x incidence of preterm birth in %</t>
  </si>
  <si>
    <t>A: Population = previous year population + (previous year population x PGR) (annual PGR in %)</t>
  </si>
  <si>
    <t xml:space="preserve">A: Population = previous year population + (previous year population x PGR) (annual PGR in %) </t>
  </si>
  <si>
    <t xml:space="preserve">D = incidence (%) of PSBI or very severe disease in infants  (0–59 days) </t>
  </si>
  <si>
    <t>F = E x proportion (%) of 0–6 day fast-breathing cases out of the total treated</t>
  </si>
  <si>
    <t>G = E x proportion (%) of 7–59 day fast-breathing cases out of the total treated</t>
  </si>
  <si>
    <t>H = E x proportion (%) of 0–59 day clinical severe infection cases out of the total treated</t>
  </si>
  <si>
    <t>I = E x proportion (%) of 0–59 day critical illness cases out of the total treated</t>
  </si>
  <si>
    <t>A: Population = previous year population + (previous year population x PGR) 
(annual PGR in %)</t>
  </si>
  <si>
    <t>C = B x Incidence of diarrhea in children (episodes per child under 5)</t>
  </si>
  <si>
    <t xml:space="preserve">A: Population = population of the previous year + (population of the previous year x PGR) 
(annual population growth rate (PGR) in %) </t>
  </si>
  <si>
    <t xml:space="preserve">F = Total Modern method CPR of the previous year + Annual increase in CPR/% </t>
  </si>
  <si>
    <t>K = (I + J) x % of cases treated 
(compliance to treatment recommendations) ; (% increase per year)</t>
  </si>
  <si>
    <t>O = N x % of cases treated;
(% compliance to treatment recommendations); (% increase per year)</t>
  </si>
  <si>
    <t>C = B x Incidence of diarrhea in children under 5 (# episodes per child per year)</t>
  </si>
  <si>
    <t>Calibrated drapes for detection of PPH</t>
  </si>
  <si>
    <t>A: Population = previous year population + (previous year population x PGR)
(annual PGR is 2%)</t>
  </si>
  <si>
    <t xml:space="preserve">C =  B x (100 % - miscarriage rate in %) (miscarriage rate of 10%) </t>
  </si>
  <si>
    <t>D = C x % of deliveries in the public HFs   
(estimated annual increase in public facility delivery of 4%)</t>
  </si>
  <si>
    <t>Number of public HF vaginal deliveries (E)</t>
  </si>
  <si>
    <t>E = D x % of vaginal deliveries in the public HFs   
(estimated annual reduction in public HF vaginal deliveries of 2%)</t>
  </si>
  <si>
    <t xml:space="preserve">F = E x % compliance 
(estimated annual increase in usage of 20%) </t>
  </si>
  <si>
    <t>Quantity of dispsoable calibrated drapes needed for diagnoss of PPH (H)</t>
  </si>
  <si>
    <t>H = F x G; 
where G: # of Disposable Calibrated Drapes needed per case for diagnosis of PPH = 1 Disposable Calibrated Drape</t>
  </si>
  <si>
    <t>D = C x % of deliveries in the public HFs                 (annual increase in compliance of 4%)</t>
  </si>
  <si>
    <t xml:space="preserve">E = D x % compliance 
(annual increase in compliance of 5%) </t>
  </si>
  <si>
    <t>Number of public HF deliveries given oxytocin for prevention of PPH (F1)</t>
  </si>
  <si>
    <t>F1 = E x % of deliveries given oxytocin 
(annual decrease of 10%)</t>
  </si>
  <si>
    <t>Number of public HF deliveries given HSC for prevention of PPH (F2)</t>
  </si>
  <si>
    <t xml:space="preserve">F2 = E x % of deliveries given HSC 
(annual increase of 10%) </t>
  </si>
  <si>
    <t>G = C x % of home deliveries                                      (annual decrease of 4%)</t>
  </si>
  <si>
    <t xml:space="preserve">H = G x % compliance 
(annual increase in compliance of 5%) </t>
  </si>
  <si>
    <t>Quantity of oxytocin 10 IU ampoules needed for prevention of PPH (J1)</t>
  </si>
  <si>
    <t>J1 = F1 x I1; 
where I1: # of ampoules needed per case for prevention = 1 x 10 IU = 1 ampoule of 10 IU</t>
  </si>
  <si>
    <t>Quantity of HSC 100mcg ampoules needed for prevention of PPH (J2)</t>
  </si>
  <si>
    <t>J2 = F2 x I2; 
where I2: # of ampoules needed per case for prevention =1 x 100 mcg = 1 ampoule of 100 mcg</t>
  </si>
  <si>
    <t>K = H x I3; 
where I3: # of tablets needed per case for prevention = 3 x 200 mcg = 3 tablets of 200 mcg</t>
  </si>
  <si>
    <t>L1 = J1</t>
  </si>
  <si>
    <t>Total quantity of HSC 100 mcg ampoules needed for prevention of PPH (L2)</t>
  </si>
  <si>
    <t>L2 = J2</t>
  </si>
  <si>
    <t>Total quantity of misoprostol 200 mcg tablet needed for prevention of PPH (L3)</t>
  </si>
  <si>
    <t>L3 = K</t>
  </si>
  <si>
    <t>O = M x % of deliveries that develop PPH without prevention (incidence of PPH without prevention of 24%)</t>
  </si>
  <si>
    <t xml:space="preserve">P = (N + O) x % compliance
(annual increase in compliance of 2%) </t>
  </si>
  <si>
    <t>Q = G x % of home deliveries that do NOT receive prevention 
(annual reduction in noncompliance of 5%)</t>
  </si>
  <si>
    <t>R = H x % of deliveries that develop PPH after prevention 
(incidence of PPH after prevention)</t>
  </si>
  <si>
    <t xml:space="preserve">U = T x % compliance 
(annual increase in compliance of 2%) </t>
  </si>
  <si>
    <t>Number of PPH cases given oxytocin for treatment (V1)</t>
  </si>
  <si>
    <t>V1 = (P+U) x % given oxytocin</t>
  </si>
  <si>
    <t>Number of PPH cases given TXA for treatment (V2)</t>
  </si>
  <si>
    <t>V2 = (P+U) x % given TXA</t>
  </si>
  <si>
    <t>Quantity of oxytocin 10 IU ampoules needed for treatment of PPH cases (X1)</t>
  </si>
  <si>
    <t>X1 = V1 x W1; 
where W1: # of ampoules needed per case for treatment = 4 ampoules</t>
  </si>
  <si>
    <t>Quantity of TXA 1 g ampoules needed for treatment of PPH cases (X2)</t>
  </si>
  <si>
    <t>X2= V2 x W2; 
where W2: # of ampoules needed per case for treatment = 1 ampoule</t>
  </si>
  <si>
    <t>Y1 = L1+X1</t>
  </si>
  <si>
    <t>Total quantity of HSC 100 mcg ampoules needed for PPH (Y2)</t>
  </si>
  <si>
    <t>Total quantity of misoprostol 200 mcg tablets needed for PPH (Y3)</t>
  </si>
  <si>
    <t>Y3 = L3</t>
  </si>
  <si>
    <t>Total quantity of TXA 1 g ampoules needed for PPH (Y4)</t>
  </si>
  <si>
    <t>Y4 = X2</t>
  </si>
  <si>
    <t>Number of public HF vaginal deliveries provided with calibrated drapes for PPH diagnosis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</si>
</sst>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%"/>
  </numFmts>
  <fonts count="28" x14ac:knownFonts="1">
    <font>
      <sz val="9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</font>
    <font>
      <b/>
      <sz val="11"/>
      <color rgb="FFFFFFFF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Times New Roman"/>
      <family val="1"/>
    </font>
    <font>
      <sz val="8"/>
      <name val="Arial"/>
      <family val="2"/>
    </font>
    <font>
      <b/>
      <sz val="9"/>
      <color theme="1"/>
      <name val="Gill Sans MT"/>
      <family val="2"/>
      <scheme val="minor"/>
    </font>
    <font>
      <sz val="9"/>
      <color theme="1"/>
      <name val="Gill Sans MT"/>
      <family val="2"/>
      <scheme val="minor"/>
    </font>
    <font>
      <sz val="9"/>
      <color theme="1"/>
      <name val="Montserrat"/>
      <family val="3"/>
      <scheme val="major"/>
    </font>
    <font>
      <b/>
      <sz val="8.5"/>
      <color theme="4"/>
      <name val="Montserrat"/>
      <family val="3"/>
      <scheme val="major"/>
    </font>
    <font>
      <b/>
      <sz val="8.5"/>
      <color theme="1"/>
      <name val="Montserrat"/>
      <family val="3"/>
      <scheme val="major"/>
    </font>
    <font>
      <sz val="9"/>
      <color rgb="FF353434"/>
      <name val="Gill Sans MT"/>
      <family val="2"/>
      <scheme val="minor"/>
    </font>
    <font>
      <b/>
      <sz val="9"/>
      <color rgb="FF353434"/>
      <name val="Gill Sans MT"/>
      <family val="2"/>
      <scheme val="minor"/>
    </font>
    <font>
      <b/>
      <i/>
      <sz val="10"/>
      <color theme="1"/>
      <name val="Montserrat"/>
      <family val="3"/>
      <scheme val="major"/>
    </font>
    <font>
      <b/>
      <i/>
      <sz val="9"/>
      <color theme="1"/>
      <name val="Montserrat"/>
      <family val="3"/>
      <scheme val="major"/>
    </font>
    <font>
      <b/>
      <i/>
      <sz val="10"/>
      <color theme="1"/>
      <name val="Montserrat"/>
      <scheme val="major"/>
    </font>
    <font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8B9762"/>
        <bgColor rgb="FF8B9762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/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uble">
        <color theme="4"/>
      </bottom>
      <diagonal/>
    </border>
  </borders>
  <cellStyleXfs count="6">
    <xf numFmtId="0" fontId="0" fillId="0" borderId="0">
      <alignment vertical="top"/>
    </xf>
    <xf numFmtId="2" fontId="20" fillId="0" borderId="17" applyFill="0" applyProtection="0"/>
    <xf numFmtId="0" fontId="17" fillId="0" borderId="16" applyNumberFormat="0" applyFill="0" applyAlignment="0" applyProtection="0"/>
    <xf numFmtId="0" fontId="1" fillId="7" borderId="0" applyNumberFormat="0" applyBorder="0" applyAlignment="0" applyProtection="0"/>
    <xf numFmtId="0" fontId="25" fillId="0" borderId="0" applyNumberFormat="0" applyFill="0" applyBorder="0" applyProtection="0"/>
    <xf numFmtId="9" fontId="18" fillId="0" borderId="0" applyFont="0" applyFill="0" applyBorder="0" applyAlignment="0" applyProtection="0"/>
  </cellStyleXfs>
  <cellXfs count="342">
    <xf numFmtId="0" fontId="0" fillId="0" borderId="0" xfId="0">
      <alignment vertical="top"/>
    </xf>
    <xf numFmtId="0" fontId="3" fillId="3" borderId="1" xfId="0" quotePrefix="1" applyFont="1" applyFill="1" applyBorder="1" applyAlignment="1">
      <alignment horizontal="right" wrapText="1"/>
    </xf>
    <xf numFmtId="9" fontId="4" fillId="4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wrapText="1"/>
    </xf>
    <xf numFmtId="0" fontId="3" fillId="3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9" fontId="4" fillId="4" borderId="1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vertical="center" wrapText="1"/>
    </xf>
    <xf numFmtId="0" fontId="3" fillId="3" borderId="1" xfId="0" quotePrefix="1" applyFont="1" applyFill="1" applyBorder="1" applyAlignment="1">
      <alignment horizontal="right" vertical="center" wrapText="1"/>
    </xf>
    <xf numFmtId="3" fontId="7" fillId="0" borderId="0" xfId="0" applyNumberFormat="1" applyFont="1">
      <alignment vertical="top"/>
    </xf>
    <xf numFmtId="3" fontId="4" fillId="5" borderId="1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right" wrapText="1"/>
    </xf>
    <xf numFmtId="43" fontId="4" fillId="4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165" fontId="4" fillId="4" borderId="1" xfId="0" applyNumberFormat="1" applyFont="1" applyFill="1" applyBorder="1" applyAlignment="1">
      <alignment horizontal="right" vertical="center" wrapText="1"/>
    </xf>
    <xf numFmtId="0" fontId="3" fillId="3" borderId="14" xfId="0" quotePrefix="1" applyFont="1" applyFill="1" applyBorder="1" applyAlignment="1">
      <alignment horizontal="right" wrapText="1"/>
    </xf>
    <xf numFmtId="164" fontId="4" fillId="6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3" borderId="1" xfId="0" quotePrefix="1" applyFont="1" applyFill="1" applyBorder="1" applyAlignment="1">
      <alignment horizontal="right" vertical="center" wrapText="1"/>
    </xf>
    <xf numFmtId="3" fontId="3" fillId="6" borderId="1" xfId="0" applyNumberFormat="1" applyFont="1" applyFill="1" applyBorder="1" applyAlignment="1">
      <alignment horizontal="right" wrapText="1"/>
    </xf>
    <xf numFmtId="9" fontId="4" fillId="4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right" wrapText="1"/>
    </xf>
    <xf numFmtId="0" fontId="6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right" vertical="top"/>
    </xf>
    <xf numFmtId="0" fontId="9" fillId="0" borderId="14" xfId="0" applyFont="1" applyBorder="1" applyAlignment="1">
      <alignment horizontal="left" vertical="top" wrapText="1"/>
    </xf>
    <xf numFmtId="0" fontId="18" fillId="0" borderId="0" xfId="0" applyFont="1">
      <alignment vertical="top"/>
    </xf>
    <xf numFmtId="0" fontId="18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9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2" fontId="20" fillId="0" borderId="17" xfId="1" applyFill="1" applyAlignment="1">
      <alignment wrapText="1"/>
    </xf>
    <xf numFmtId="0" fontId="21" fillId="0" borderId="0" xfId="0" applyFont="1" applyAlignment="1">
      <alignment vertical="top" wrapText="1"/>
    </xf>
    <xf numFmtId="0" fontId="22" fillId="0" borderId="22" xfId="0" applyFont="1" applyBorder="1" applyAlignment="1">
      <alignment vertical="center" wrapText="1"/>
    </xf>
    <xf numFmtId="0" fontId="22" fillId="0" borderId="22" xfId="0" applyFont="1" applyBorder="1" applyAlignment="1">
      <alignment vertical="top" wrapText="1"/>
    </xf>
    <xf numFmtId="0" fontId="22" fillId="0" borderId="18" xfId="0" applyFont="1" applyBorder="1" applyAlignment="1">
      <alignment vertical="top" wrapText="1"/>
    </xf>
    <xf numFmtId="0" fontId="22" fillId="0" borderId="21" xfId="0" applyFont="1" applyBorder="1" applyAlignment="1">
      <alignment vertical="top" wrapText="1"/>
    </xf>
    <xf numFmtId="0" fontId="23" fillId="0" borderId="21" xfId="2" applyFont="1" applyFill="1" applyBorder="1" applyAlignment="1">
      <alignment vertical="top" wrapText="1"/>
    </xf>
    <xf numFmtId="0" fontId="23" fillId="0" borderId="24" xfId="2" applyFont="1" applyFill="1" applyBorder="1" applyAlignment="1">
      <alignment vertical="top" wrapText="1"/>
    </xf>
    <xf numFmtId="3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9" fontId="4" fillId="4" borderId="15" xfId="0" applyNumberFormat="1" applyFont="1" applyFill="1" applyBorder="1" applyAlignment="1">
      <alignment horizontal="right" vertical="center" wrapText="1"/>
    </xf>
    <xf numFmtId="2" fontId="20" fillId="0" borderId="17" xfId="1" applyAlignment="1">
      <alignment horizontal="left" wrapText="1"/>
    </xf>
    <xf numFmtId="0" fontId="17" fillId="0" borderId="1" xfId="0" applyFont="1" applyBorder="1" applyAlignment="1">
      <alignment horizontal="left" vertical="top" wrapText="1"/>
    </xf>
    <xf numFmtId="0" fontId="18" fillId="0" borderId="1" xfId="0" quotePrefix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7" xfId="0" quotePrefix="1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8" fillId="0" borderId="6" xfId="0" quotePrefix="1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2" fontId="20" fillId="0" borderId="17" xfId="1" applyAlignment="1">
      <alignment wrapText="1"/>
    </xf>
    <xf numFmtId="0" fontId="10" fillId="0" borderId="0" xfId="0" applyFont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17" fillId="0" borderId="1" xfId="0" applyFont="1" applyBorder="1" applyAlignment="1">
      <alignment vertical="top" wrapText="1"/>
    </xf>
    <xf numFmtId="0" fontId="17" fillId="0" borderId="16" xfId="2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3" fontId="7" fillId="0" borderId="0" xfId="0" applyNumberFormat="1" applyFont="1" applyAlignment="1">
      <alignment vertical="top" wrapText="1"/>
    </xf>
    <xf numFmtId="0" fontId="7" fillId="0" borderId="0" xfId="0" applyFont="1" applyAlignment="1">
      <alignment horizontal="right" vertical="top" wrapText="1"/>
    </xf>
    <xf numFmtId="0" fontId="0" fillId="0" borderId="1" xfId="0" quotePrefix="1" applyBorder="1" applyAlignment="1">
      <alignment horizontal="left" vertical="top" wrapText="1"/>
    </xf>
    <xf numFmtId="0" fontId="0" fillId="0" borderId="14" xfId="0" quotePrefix="1" applyBorder="1" applyAlignment="1">
      <alignment horizontal="left" vertical="top" wrapText="1"/>
    </xf>
    <xf numFmtId="0" fontId="25" fillId="0" borderId="14" xfId="4" applyBorder="1" applyAlignment="1">
      <alignment wrapText="1"/>
    </xf>
    <xf numFmtId="0" fontId="0" fillId="0" borderId="3" xfId="0" quotePrefix="1" applyBorder="1" applyAlignment="1">
      <alignment horizontal="left" vertical="top" wrapText="1"/>
    </xf>
    <xf numFmtId="0" fontId="17" fillId="0" borderId="16" xfId="2" applyAlignment="1">
      <alignment horizontal="left" vertical="top" wrapText="1"/>
    </xf>
    <xf numFmtId="0" fontId="17" fillId="0" borderId="2" xfId="0" applyFont="1" applyBorder="1" applyAlignment="1">
      <alignment vertical="top" wrapText="1"/>
    </xf>
    <xf numFmtId="0" fontId="17" fillId="0" borderId="16" xfId="2" quotePrefix="1" applyAlignment="1">
      <alignment horizontal="left" vertical="top" wrapText="1"/>
    </xf>
    <xf numFmtId="164" fontId="17" fillId="0" borderId="16" xfId="2" applyNumberFormat="1" applyAlignment="1">
      <alignment horizontal="right" vertical="top" wrapText="1"/>
    </xf>
    <xf numFmtId="0" fontId="17" fillId="0" borderId="16" xfId="2" applyAlignment="1">
      <alignment horizontal="right" vertical="top" wrapText="1"/>
    </xf>
    <xf numFmtId="0" fontId="14" fillId="0" borderId="0" xfId="0" applyFont="1" applyAlignment="1">
      <alignment vertical="top" wrapText="1"/>
    </xf>
    <xf numFmtId="166" fontId="7" fillId="0" borderId="0" xfId="0" applyNumberFormat="1" applyFont="1" applyAlignment="1">
      <alignment vertical="top" wrapText="1"/>
    </xf>
    <xf numFmtId="10" fontId="7" fillId="0" borderId="0" xfId="0" applyNumberFormat="1" applyFont="1" applyAlignment="1">
      <alignment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quotePrefix="1" applyBorder="1" applyAlignment="1">
      <alignment vertical="top" wrapText="1"/>
    </xf>
    <xf numFmtId="0" fontId="0" fillId="0" borderId="6" xfId="0" quotePrefix="1" applyBorder="1" applyAlignment="1">
      <alignment vertical="top" wrapText="1"/>
    </xf>
    <xf numFmtId="0" fontId="17" fillId="0" borderId="1" xfId="0" quotePrefix="1" applyFont="1" applyBorder="1" applyAlignment="1">
      <alignment vertical="top" wrapText="1"/>
    </xf>
    <xf numFmtId="0" fontId="10" fillId="0" borderId="0" xfId="0" applyFont="1" applyAlignment="1">
      <alignment horizontal="right" vertical="top" wrapText="1"/>
    </xf>
    <xf numFmtId="0" fontId="0" fillId="0" borderId="6" xfId="0" quotePrefix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 wrapText="1"/>
    </xf>
    <xf numFmtId="2" fontId="20" fillId="0" borderId="17" xfId="1" applyFill="1" applyAlignment="1">
      <alignment horizontal="left" wrapText="1"/>
    </xf>
    <xf numFmtId="0" fontId="22" fillId="0" borderId="22" xfId="0" applyFont="1" applyBorder="1" applyAlignment="1">
      <alignment horizontal="left" vertical="top" wrapText="1"/>
    </xf>
    <xf numFmtId="0" fontId="22" fillId="0" borderId="21" xfId="0" applyFont="1" applyBorder="1" applyAlignment="1">
      <alignment horizontal="left" vertical="top" wrapText="1"/>
    </xf>
    <xf numFmtId="3" fontId="18" fillId="8" borderId="1" xfId="0" applyNumberFormat="1" applyFont="1" applyFill="1" applyBorder="1" applyAlignment="1">
      <alignment horizontal="right" vertical="top" wrapText="1"/>
    </xf>
    <xf numFmtId="10" fontId="18" fillId="8" borderId="1" xfId="0" applyNumberFormat="1" applyFont="1" applyFill="1" applyBorder="1" applyAlignment="1">
      <alignment horizontal="right" vertical="top" wrapText="1"/>
    </xf>
    <xf numFmtId="9" fontId="17" fillId="8" borderId="2" xfId="0" applyNumberFormat="1" applyFont="1" applyFill="1" applyBorder="1" applyAlignment="1">
      <alignment horizontal="right" vertical="top" wrapText="1"/>
    </xf>
    <xf numFmtId="3" fontId="18" fillId="8" borderId="2" xfId="0" applyNumberFormat="1" applyFont="1" applyFill="1" applyBorder="1" applyAlignment="1">
      <alignment horizontal="right" vertical="top" wrapText="1"/>
    </xf>
    <xf numFmtId="3" fontId="18" fillId="8" borderId="6" xfId="0" applyNumberFormat="1" applyFont="1" applyFill="1" applyBorder="1" applyAlignment="1">
      <alignment horizontal="right" vertical="top" wrapText="1"/>
    </xf>
    <xf numFmtId="0" fontId="18" fillId="9" borderId="1" xfId="0" applyFont="1" applyFill="1" applyBorder="1" applyAlignment="1">
      <alignment horizontal="right" vertical="top" wrapText="1"/>
    </xf>
    <xf numFmtId="3" fontId="17" fillId="8" borderId="16" xfId="2" applyNumberFormat="1" applyFill="1" applyAlignment="1">
      <alignment horizontal="right" vertical="top" wrapText="1"/>
    </xf>
    <xf numFmtId="3" fontId="0" fillId="8" borderId="1" xfId="0" applyNumberFormat="1" applyFill="1" applyBorder="1" applyAlignment="1">
      <alignment horizontal="right" vertical="top" wrapText="1"/>
    </xf>
    <xf numFmtId="9" fontId="0" fillId="8" borderId="1" xfId="0" applyNumberFormat="1" applyFill="1" applyBorder="1" applyAlignment="1">
      <alignment horizontal="right" vertical="top" wrapText="1"/>
    </xf>
    <xf numFmtId="3" fontId="17" fillId="8" borderId="1" xfId="0" applyNumberFormat="1" applyFont="1" applyFill="1" applyBorder="1" applyAlignment="1">
      <alignment horizontal="right" vertical="top" wrapText="1"/>
    </xf>
    <xf numFmtId="165" fontId="0" fillId="8" borderId="1" xfId="0" applyNumberFormat="1" applyFill="1" applyBorder="1" applyAlignment="1">
      <alignment horizontal="right" vertical="top" wrapText="1"/>
    </xf>
    <xf numFmtId="9" fontId="17" fillId="8" borderId="1" xfId="0" applyNumberFormat="1" applyFont="1" applyFill="1" applyBorder="1" applyAlignment="1">
      <alignment horizontal="right" vertical="top" wrapText="1"/>
    </xf>
    <xf numFmtId="3" fontId="22" fillId="8" borderId="22" xfId="0" applyNumberFormat="1" applyFont="1" applyFill="1" applyBorder="1" applyAlignment="1">
      <alignment horizontal="right" vertical="center" wrapText="1"/>
    </xf>
    <xf numFmtId="3" fontId="22" fillId="8" borderId="23" xfId="0" applyNumberFormat="1" applyFont="1" applyFill="1" applyBorder="1" applyAlignment="1">
      <alignment horizontal="right" vertical="center" wrapText="1"/>
    </xf>
    <xf numFmtId="3" fontId="22" fillId="8" borderId="22" xfId="0" applyNumberFormat="1" applyFont="1" applyFill="1" applyBorder="1" applyAlignment="1">
      <alignment vertical="center" wrapText="1"/>
    </xf>
    <xf numFmtId="3" fontId="22" fillId="8" borderId="23" xfId="0" applyNumberFormat="1" applyFont="1" applyFill="1" applyBorder="1" applyAlignment="1">
      <alignment vertical="center" wrapText="1"/>
    </xf>
    <xf numFmtId="3" fontId="22" fillId="8" borderId="19" xfId="0" applyNumberFormat="1" applyFont="1" applyFill="1" applyBorder="1" applyAlignment="1">
      <alignment horizontal="right" vertical="center" wrapText="1"/>
    </xf>
    <xf numFmtId="3" fontId="22" fillId="8" borderId="20" xfId="0" applyNumberFormat="1" applyFont="1" applyFill="1" applyBorder="1" applyAlignment="1">
      <alignment horizontal="right" vertical="center" wrapText="1"/>
    </xf>
    <xf numFmtId="9" fontId="22" fillId="8" borderId="22" xfId="0" applyNumberFormat="1" applyFont="1" applyFill="1" applyBorder="1" applyAlignment="1">
      <alignment horizontal="right" vertical="center" wrapText="1"/>
    </xf>
    <xf numFmtId="9" fontId="22" fillId="8" borderId="23" xfId="0" applyNumberFormat="1" applyFont="1" applyFill="1" applyBorder="1" applyAlignment="1">
      <alignment horizontal="right" vertical="center" wrapText="1"/>
    </xf>
    <xf numFmtId="3" fontId="23" fillId="8" borderId="22" xfId="2" applyNumberFormat="1" applyFont="1" applyFill="1" applyBorder="1" applyAlignment="1">
      <alignment horizontal="right" vertical="center" wrapText="1"/>
    </xf>
    <xf numFmtId="3" fontId="23" fillId="8" borderId="23" xfId="2" applyNumberFormat="1" applyFont="1" applyFill="1" applyBorder="1" applyAlignment="1">
      <alignment horizontal="right" vertical="center" wrapText="1"/>
    </xf>
    <xf numFmtId="3" fontId="23" fillId="8" borderId="25" xfId="2" applyNumberFormat="1" applyFont="1" applyFill="1" applyBorder="1" applyAlignment="1">
      <alignment horizontal="right" vertical="center" wrapText="1"/>
    </xf>
    <xf numFmtId="3" fontId="23" fillId="8" borderId="26" xfId="2" applyNumberFormat="1" applyFont="1" applyFill="1" applyBorder="1" applyAlignment="1">
      <alignment horizontal="right" vertical="center" wrapText="1"/>
    </xf>
    <xf numFmtId="3" fontId="22" fillId="8" borderId="19" xfId="0" applyNumberFormat="1" applyFont="1" applyFill="1" applyBorder="1" applyAlignment="1">
      <alignment vertical="center" wrapText="1"/>
    </xf>
    <xf numFmtId="3" fontId="22" fillId="8" borderId="20" xfId="0" applyNumberFormat="1" applyFont="1" applyFill="1" applyBorder="1" applyAlignment="1">
      <alignment vertical="center" wrapText="1"/>
    </xf>
    <xf numFmtId="9" fontId="22" fillId="8" borderId="22" xfId="0" applyNumberFormat="1" applyFont="1" applyFill="1" applyBorder="1" applyAlignment="1">
      <alignment vertical="center" wrapText="1"/>
    </xf>
    <xf numFmtId="9" fontId="22" fillId="8" borderId="23" xfId="0" applyNumberFormat="1" applyFont="1" applyFill="1" applyBorder="1" applyAlignment="1">
      <alignment vertical="center" wrapText="1"/>
    </xf>
    <xf numFmtId="3" fontId="23" fillId="8" borderId="22" xfId="2" applyNumberFormat="1" applyFont="1" applyFill="1" applyBorder="1" applyAlignment="1">
      <alignment vertical="center" wrapText="1"/>
    </xf>
    <xf numFmtId="3" fontId="23" fillId="8" borderId="23" xfId="2" applyNumberFormat="1" applyFont="1" applyFill="1" applyBorder="1" applyAlignment="1">
      <alignment vertical="center" wrapText="1"/>
    </xf>
    <xf numFmtId="3" fontId="23" fillId="8" borderId="25" xfId="2" applyNumberFormat="1" applyFont="1" applyFill="1" applyBorder="1" applyAlignment="1">
      <alignment vertical="center" wrapText="1"/>
    </xf>
    <xf numFmtId="3" fontId="23" fillId="8" borderId="26" xfId="2" applyNumberFormat="1" applyFont="1" applyFill="1" applyBorder="1" applyAlignment="1">
      <alignment vertical="center" wrapText="1"/>
    </xf>
    <xf numFmtId="9" fontId="0" fillId="8" borderId="1" xfId="0" applyNumberFormat="1" applyFill="1" applyBorder="1" applyAlignment="1">
      <alignment horizontal="right" wrapText="1"/>
    </xf>
    <xf numFmtId="3" fontId="18" fillId="0" borderId="1" xfId="0" applyNumberFormat="1" applyFont="1" applyBorder="1" applyAlignment="1" applyProtection="1">
      <alignment horizontal="right" vertical="top" wrapText="1"/>
      <protection locked="0"/>
    </xf>
    <xf numFmtId="9" fontId="17" fillId="0" borderId="1" xfId="0" applyNumberFormat="1" applyFont="1" applyBorder="1" applyAlignment="1" applyProtection="1">
      <alignment horizontal="right" vertical="top" wrapText="1"/>
      <protection locked="0"/>
    </xf>
    <xf numFmtId="10" fontId="17" fillId="0" borderId="1" xfId="0" applyNumberFormat="1" applyFont="1" applyBorder="1" applyAlignment="1" applyProtection="1">
      <alignment horizontal="right" vertical="top" wrapText="1"/>
      <protection locked="0"/>
    </xf>
    <xf numFmtId="9" fontId="0" fillId="0" borderId="1" xfId="0" applyNumberFormat="1" applyBorder="1" applyAlignment="1" applyProtection="1">
      <alignment horizontal="right" vertical="top" wrapText="1"/>
      <protection locked="0"/>
    </xf>
    <xf numFmtId="3" fontId="0" fillId="0" borderId="1" xfId="0" applyNumberFormat="1" applyBorder="1" applyAlignment="1" applyProtection="1">
      <alignment horizontal="right" vertical="top" wrapText="1"/>
      <protection locked="0"/>
    </xf>
    <xf numFmtId="9" fontId="17" fillId="0" borderId="2" xfId="0" applyNumberFormat="1" applyFont="1" applyBorder="1" applyAlignment="1" applyProtection="1">
      <alignment horizontal="right" vertical="top" wrapText="1"/>
      <protection locked="0"/>
    </xf>
    <xf numFmtId="9" fontId="17" fillId="0" borderId="7" xfId="0" applyNumberFormat="1" applyFont="1" applyBorder="1" applyAlignment="1" applyProtection="1">
      <alignment horizontal="right" vertical="top" wrapText="1"/>
      <protection locked="0"/>
    </xf>
    <xf numFmtId="164" fontId="17" fillId="0" borderId="1" xfId="0" applyNumberFormat="1" applyFont="1" applyBorder="1" applyAlignment="1" applyProtection="1">
      <alignment horizontal="right" vertical="top" wrapText="1"/>
      <protection locked="0"/>
    </xf>
    <xf numFmtId="164" fontId="17" fillId="0" borderId="6" xfId="0" applyNumberFormat="1" applyFont="1" applyBorder="1" applyAlignment="1" applyProtection="1">
      <alignment horizontal="right" vertical="top" wrapText="1"/>
      <protection locked="0"/>
    </xf>
    <xf numFmtId="9" fontId="18" fillId="0" borderId="1" xfId="0" applyNumberFormat="1" applyFont="1" applyBorder="1" applyAlignment="1" applyProtection="1">
      <alignment horizontal="right" vertical="top" wrapText="1"/>
      <protection locked="0"/>
    </xf>
    <xf numFmtId="9" fontId="18" fillId="0" borderId="2" xfId="0" applyNumberFormat="1" applyFont="1" applyBorder="1" applyAlignment="1" applyProtection="1">
      <alignment horizontal="right" vertical="top" wrapText="1"/>
      <protection locked="0"/>
    </xf>
    <xf numFmtId="9" fontId="18" fillId="0" borderId="6" xfId="0" applyNumberFormat="1" applyFont="1" applyBorder="1" applyAlignment="1" applyProtection="1">
      <alignment horizontal="right" vertical="top" wrapText="1"/>
      <protection locked="0"/>
    </xf>
    <xf numFmtId="10" fontId="0" fillId="0" borderId="1" xfId="0" applyNumberFormat="1" applyBorder="1" applyAlignment="1" applyProtection="1">
      <alignment horizontal="right" vertical="top" wrapText="1"/>
      <protection locked="0"/>
    </xf>
    <xf numFmtId="9" fontId="0" fillId="0" borderId="6" xfId="0" applyNumberFormat="1" applyBorder="1" applyAlignment="1" applyProtection="1">
      <alignment horizontal="right" vertical="top" wrapText="1"/>
      <protection locked="0"/>
    </xf>
    <xf numFmtId="164" fontId="0" fillId="0" borderId="6" xfId="0" applyNumberFormat="1" applyBorder="1" applyAlignment="1" applyProtection="1">
      <alignment horizontal="right" vertical="top" wrapText="1"/>
      <protection locked="0"/>
    </xf>
    <xf numFmtId="164" fontId="0" fillId="0" borderId="1" xfId="0" applyNumberFormat="1" applyBorder="1" applyAlignment="1" applyProtection="1">
      <alignment horizontal="right" vertical="top" wrapText="1"/>
      <protection locked="0"/>
    </xf>
    <xf numFmtId="165" fontId="0" fillId="0" borderId="1" xfId="0" applyNumberFormat="1" applyBorder="1" applyAlignment="1" applyProtection="1">
      <alignment horizontal="right" vertical="top" wrapText="1"/>
      <protection locked="0"/>
    </xf>
    <xf numFmtId="0" fontId="0" fillId="0" borderId="1" xfId="0" applyBorder="1" applyAlignment="1" applyProtection="1">
      <alignment horizontal="right" vertical="top" wrapText="1"/>
      <protection locked="0"/>
    </xf>
    <xf numFmtId="9" fontId="17" fillId="0" borderId="1" xfId="0" applyNumberFormat="1" applyFont="1" applyBorder="1" applyAlignment="1" applyProtection="1">
      <alignment vertical="top" wrapText="1"/>
      <protection locked="0"/>
    </xf>
    <xf numFmtId="165" fontId="17" fillId="0" borderId="1" xfId="0" applyNumberFormat="1" applyFont="1" applyBorder="1" applyAlignment="1" applyProtection="1">
      <alignment vertical="top" wrapText="1"/>
      <protection locked="0"/>
    </xf>
    <xf numFmtId="9" fontId="17" fillId="0" borderId="1" xfId="0" applyNumberFormat="1" applyFont="1" applyBorder="1" applyAlignment="1" applyProtection="1">
      <alignment horizontal="left" vertical="top" wrapText="1"/>
      <protection locked="0"/>
    </xf>
    <xf numFmtId="9" fontId="0" fillId="0" borderId="1" xfId="0" applyNumberFormat="1" applyBorder="1" applyAlignment="1" applyProtection="1">
      <alignment horizontal="right" wrapText="1"/>
      <protection locked="0"/>
    </xf>
    <xf numFmtId="164" fontId="17" fillId="0" borderId="16" xfId="2" applyNumberFormat="1" applyAlignment="1" applyProtection="1">
      <alignment horizontal="right" vertical="top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17" fillId="0" borderId="13" xfId="0" applyFont="1" applyBorder="1" applyAlignment="1" applyProtection="1">
      <alignment vertical="top" wrapText="1"/>
      <protection locked="0"/>
    </xf>
    <xf numFmtId="9" fontId="0" fillId="0" borderId="1" xfId="0" applyNumberFormat="1" applyBorder="1" applyAlignment="1" applyProtection="1">
      <alignment vertical="top" wrapText="1"/>
      <protection locked="0"/>
    </xf>
    <xf numFmtId="164" fontId="0" fillId="0" borderId="1" xfId="0" applyNumberFormat="1" applyBorder="1" applyAlignment="1" applyProtection="1">
      <alignment vertical="top" wrapText="1"/>
      <protection locked="0"/>
    </xf>
    <xf numFmtId="9" fontId="0" fillId="0" borderId="1" xfId="0" applyNumberFormat="1" applyBorder="1" applyAlignment="1" applyProtection="1">
      <alignment horizontal="left" vertical="top" wrapText="1"/>
      <protection locked="0"/>
    </xf>
    <xf numFmtId="3" fontId="22" fillId="0" borderId="19" xfId="0" applyNumberFormat="1" applyFont="1" applyBorder="1" applyAlignment="1" applyProtection="1">
      <alignment vertical="center" wrapText="1"/>
      <protection locked="0"/>
    </xf>
    <xf numFmtId="9" fontId="22" fillId="0" borderId="22" xfId="0" applyNumberFormat="1" applyFont="1" applyBorder="1" applyAlignment="1" applyProtection="1">
      <alignment vertical="center" wrapText="1"/>
      <protection locked="0"/>
    </xf>
    <xf numFmtId="0" fontId="22" fillId="0" borderId="22" xfId="0" applyFont="1" applyBorder="1" applyAlignment="1" applyProtection="1">
      <alignment vertical="center" wrapText="1"/>
      <protection locked="0"/>
    </xf>
    <xf numFmtId="3" fontId="22" fillId="0" borderId="19" xfId="0" applyNumberFormat="1" applyFont="1" applyBorder="1" applyAlignment="1" applyProtection="1">
      <alignment horizontal="right" vertical="center" wrapText="1"/>
      <protection locked="0"/>
    </xf>
    <xf numFmtId="0" fontId="22" fillId="0" borderId="22" xfId="0" applyFont="1" applyBorder="1" applyAlignment="1" applyProtection="1">
      <alignment horizontal="right" vertical="center" wrapText="1"/>
      <protection locked="0"/>
    </xf>
    <xf numFmtId="9" fontId="22" fillId="0" borderId="22" xfId="0" applyNumberFormat="1" applyFont="1" applyBorder="1" applyAlignment="1" applyProtection="1">
      <alignment horizontal="right" vertical="center" wrapText="1"/>
      <protection locked="0"/>
    </xf>
    <xf numFmtId="10" fontId="18" fillId="0" borderId="1" xfId="0" applyNumberFormat="1" applyFont="1" applyBorder="1" applyAlignment="1" applyProtection="1">
      <alignment horizontal="right" vertical="top" wrapText="1"/>
      <protection locked="0"/>
    </xf>
    <xf numFmtId="9" fontId="17" fillId="0" borderId="1" xfId="5" applyFont="1" applyBorder="1" applyAlignment="1" applyProtection="1">
      <alignment horizontal="right" vertical="top" wrapText="1"/>
      <protection locked="0"/>
    </xf>
    <xf numFmtId="0" fontId="17" fillId="9" borderId="16" xfId="2" applyFill="1" applyAlignment="1">
      <alignment horizontal="left" vertical="top"/>
    </xf>
    <xf numFmtId="0" fontId="18" fillId="0" borderId="16" xfId="2" applyFont="1" applyAlignment="1">
      <alignment horizontal="center" vertical="top"/>
    </xf>
    <xf numFmtId="0" fontId="18" fillId="0" borderId="28" xfId="2" applyFont="1" applyBorder="1" applyAlignment="1">
      <alignment horizontal="left" vertical="top" wrapText="1"/>
    </xf>
    <xf numFmtId="164" fontId="0" fillId="8" borderId="1" xfId="0" applyNumberFormat="1" applyFill="1" applyBorder="1" applyAlignment="1">
      <alignment horizontal="right" vertical="top" wrapText="1"/>
    </xf>
    <xf numFmtId="164" fontId="17" fillId="8" borderId="16" xfId="2" applyNumberFormat="1" applyFill="1" applyAlignment="1">
      <alignment horizontal="right" vertical="top" wrapText="1"/>
    </xf>
    <xf numFmtId="0" fontId="17" fillId="0" borderId="16" xfId="2" applyAlignment="1" applyProtection="1">
      <alignment horizontal="right" vertical="top" wrapText="1"/>
      <protection locked="0"/>
    </xf>
    <xf numFmtId="165" fontId="0" fillId="0" borderId="1" xfId="0" applyNumberFormat="1" applyBorder="1" applyAlignment="1" applyProtection="1">
      <alignment vertical="top" wrapText="1"/>
      <protection locked="0"/>
    </xf>
    <xf numFmtId="1" fontId="0" fillId="0" borderId="1" xfId="0" applyNumberFormat="1" applyBorder="1" applyAlignment="1" applyProtection="1">
      <alignment vertical="top" wrapText="1"/>
      <protection locked="0"/>
    </xf>
    <xf numFmtId="41" fontId="0" fillId="0" borderId="1" xfId="0" applyNumberFormat="1" applyBorder="1" applyAlignment="1" applyProtection="1">
      <alignment horizontal="right" vertical="top" wrapText="1"/>
      <protection locked="0"/>
    </xf>
    <xf numFmtId="165" fontId="0" fillId="8" borderId="15" xfId="0" applyNumberFormat="1" applyFill="1" applyBorder="1" applyAlignment="1">
      <alignment horizontal="right" vertical="top" wrapText="1"/>
    </xf>
    <xf numFmtId="1" fontId="0" fillId="0" borderId="1" xfId="0" applyNumberFormat="1" applyBorder="1" applyAlignment="1" applyProtection="1">
      <alignment horizontal="right" vertical="top" wrapText="1"/>
      <protection locked="0"/>
    </xf>
    <xf numFmtId="165" fontId="22" fillId="0" borderId="22" xfId="0" applyNumberFormat="1" applyFont="1" applyBorder="1" applyAlignment="1" applyProtection="1">
      <alignment vertical="center" wrapText="1"/>
      <protection locked="0"/>
    </xf>
    <xf numFmtId="165" fontId="22" fillId="0" borderId="19" xfId="0" applyNumberFormat="1" applyFont="1" applyBorder="1" applyAlignment="1" applyProtection="1">
      <alignment vertical="center" wrapText="1"/>
      <protection locked="0"/>
    </xf>
    <xf numFmtId="165" fontId="22" fillId="0" borderId="19" xfId="0" applyNumberFormat="1" applyFont="1" applyBorder="1" applyAlignment="1" applyProtection="1">
      <alignment horizontal="right" vertical="center" wrapText="1"/>
      <protection locked="0"/>
    </xf>
    <xf numFmtId="165" fontId="22" fillId="0" borderId="22" xfId="0" applyNumberFormat="1" applyFont="1" applyBorder="1" applyAlignment="1" applyProtection="1">
      <alignment horizontal="right" vertical="center" wrapText="1"/>
      <protection locked="0"/>
    </xf>
    <xf numFmtId="3" fontId="0" fillId="8" borderId="2" xfId="0" applyNumberFormat="1" applyFill="1" applyBorder="1" applyAlignment="1">
      <alignment horizontal="right" vertical="top" wrapText="1"/>
    </xf>
    <xf numFmtId="1" fontId="18" fillId="0" borderId="1" xfId="0" applyNumberFormat="1" applyFont="1" applyBorder="1" applyAlignment="1">
      <alignment horizontal="center" vertical="top" wrapText="1"/>
    </xf>
    <xf numFmtId="0" fontId="27" fillId="0" borderId="0" xfId="0" applyFont="1" applyAlignment="1">
      <alignment vertical="top" wrapText="1"/>
    </xf>
    <xf numFmtId="9" fontId="0" fillId="8" borderId="2" xfId="0" applyNumberFormat="1" applyFill="1" applyBorder="1" applyAlignment="1">
      <alignment horizontal="right" vertical="top" wrapText="1"/>
    </xf>
    <xf numFmtId="0" fontId="10" fillId="0" borderId="14" xfId="0" applyFont="1" applyBorder="1" applyAlignment="1">
      <alignment vertical="top" wrapText="1"/>
    </xf>
    <xf numFmtId="0" fontId="18" fillId="0" borderId="1" xfId="0" quotePrefix="1" applyFont="1" applyBorder="1" applyAlignment="1">
      <alignment vertical="top" wrapText="1"/>
    </xf>
    <xf numFmtId="9" fontId="0" fillId="0" borderId="8" xfId="0" applyNumberFormat="1" applyBorder="1" applyAlignment="1" applyProtection="1">
      <alignment horizontal="right" vertical="top" wrapText="1"/>
      <protection locked="0"/>
    </xf>
    <xf numFmtId="0" fontId="24" fillId="0" borderId="0" xfId="4" applyFont="1" applyAlignment="1">
      <alignment horizontal="left"/>
    </xf>
    <xf numFmtId="0" fontId="1" fillId="7" borderId="3" xfId="3" applyBorder="1" applyAlignment="1">
      <alignment horizontal="left" vertical="top" wrapText="1"/>
    </xf>
    <xf numFmtId="0" fontId="1" fillId="7" borderId="15" xfId="3" applyBorder="1" applyAlignment="1">
      <alignment horizontal="left" vertical="top"/>
    </xf>
    <xf numFmtId="0" fontId="1" fillId="7" borderId="13" xfId="3" applyBorder="1" applyAlignment="1">
      <alignment horizontal="left" vertical="top"/>
    </xf>
    <xf numFmtId="0" fontId="17" fillId="0" borderId="16" xfId="2" applyAlignment="1">
      <alignment horizontal="left" vertical="top" wrapText="1"/>
    </xf>
    <xf numFmtId="0" fontId="17" fillId="0" borderId="16" xfId="2" applyAlignment="1">
      <alignment horizontal="left" vertical="top"/>
    </xf>
    <xf numFmtId="0" fontId="18" fillId="0" borderId="3" xfId="0" quotePrefix="1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/>
    </xf>
    <xf numFmtId="0" fontId="18" fillId="0" borderId="2" xfId="0" quotePrefix="1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/>
    </xf>
    <xf numFmtId="9" fontId="17" fillId="0" borderId="2" xfId="0" applyNumberFormat="1" applyFont="1" applyBorder="1" applyAlignment="1" applyProtection="1">
      <alignment horizontal="right" wrapText="1"/>
      <protection locked="0"/>
    </xf>
    <xf numFmtId="0" fontId="18" fillId="0" borderId="6" xfId="0" applyFont="1" applyBorder="1" applyAlignment="1" applyProtection="1">
      <alignment horizontal="right"/>
      <protection locked="0"/>
    </xf>
    <xf numFmtId="0" fontId="17" fillId="0" borderId="2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/>
    </xf>
    <xf numFmtId="0" fontId="1" fillId="7" borderId="5" xfId="3" applyBorder="1" applyAlignment="1">
      <alignment horizontal="left" vertical="top" wrapText="1"/>
    </xf>
    <xf numFmtId="0" fontId="1" fillId="7" borderId="10" xfId="3" applyBorder="1" applyAlignment="1">
      <alignment horizontal="left" vertical="top"/>
    </xf>
    <xf numFmtId="0" fontId="1" fillId="7" borderId="4" xfId="3" applyBorder="1" applyAlignment="1">
      <alignment horizontal="left" vertical="top"/>
    </xf>
    <xf numFmtId="2" fontId="20" fillId="0" borderId="17" xfId="1" applyAlignment="1">
      <alignment horizontal="left" wrapText="1"/>
    </xf>
    <xf numFmtId="0" fontId="25" fillId="0" borderId="0" xfId="4" applyAlignment="1">
      <alignment horizontal="left"/>
    </xf>
    <xf numFmtId="0" fontId="18" fillId="0" borderId="8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/>
    </xf>
    <xf numFmtId="0" fontId="18" fillId="0" borderId="9" xfId="0" applyFont="1" applyBorder="1" applyAlignment="1">
      <alignment horizontal="left" vertical="top"/>
    </xf>
    <xf numFmtId="2" fontId="20" fillId="0" borderId="17" xfId="1" applyAlignment="1">
      <alignment horizontal="left"/>
    </xf>
    <xf numFmtId="0" fontId="18" fillId="0" borderId="2" xfId="0" applyFont="1" applyBorder="1" applyAlignment="1">
      <alignment horizontal="left" vertical="top" wrapText="1"/>
    </xf>
    <xf numFmtId="10" fontId="18" fillId="0" borderId="5" xfId="0" applyNumberFormat="1" applyFont="1" applyBorder="1" applyAlignment="1" applyProtection="1">
      <alignment horizontal="right" wrapText="1"/>
      <protection locked="0"/>
    </xf>
    <xf numFmtId="0" fontId="18" fillId="0" borderId="8" xfId="0" applyFont="1" applyBorder="1" applyAlignment="1" applyProtection="1">
      <alignment horizontal="right"/>
      <protection locked="0"/>
    </xf>
    <xf numFmtId="0" fontId="17" fillId="0" borderId="7" xfId="0" applyFont="1" applyBorder="1" applyAlignment="1">
      <alignment horizontal="left" vertical="top"/>
    </xf>
    <xf numFmtId="0" fontId="25" fillId="0" borderId="12" xfId="4" applyBorder="1" applyAlignment="1">
      <alignment wrapText="1"/>
    </xf>
    <xf numFmtId="0" fontId="1" fillId="7" borderId="15" xfId="3" applyBorder="1" applyAlignment="1">
      <alignment horizontal="left" vertical="top" wrapText="1"/>
    </xf>
    <xf numFmtId="0" fontId="1" fillId="7" borderId="13" xfId="3" applyBorder="1" applyAlignment="1">
      <alignment horizontal="left" vertical="top" wrapText="1"/>
    </xf>
    <xf numFmtId="2" fontId="20" fillId="0" borderId="17" xfId="1" applyAlignment="1">
      <alignment wrapText="1"/>
    </xf>
    <xf numFmtId="0" fontId="17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7" fillId="0" borderId="2" xfId="0" applyFont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0" fontId="0" fillId="0" borderId="2" xfId="0" quotePrefix="1" applyBorder="1" applyAlignment="1">
      <alignment vertical="top" wrapText="1"/>
    </xf>
    <xf numFmtId="0" fontId="0" fillId="0" borderId="6" xfId="0" applyBorder="1" applyAlignment="1">
      <alignment vertical="top" wrapText="1"/>
    </xf>
    <xf numFmtId="9" fontId="0" fillId="0" borderId="2" xfId="0" applyNumberFormat="1" applyBorder="1" applyAlignment="1" applyProtection="1">
      <alignment horizontal="right" wrapText="1"/>
      <protection locked="0"/>
    </xf>
    <xf numFmtId="0" fontId="0" fillId="0" borderId="6" xfId="0" applyBorder="1" applyAlignment="1" applyProtection="1">
      <alignment horizontal="right" wrapText="1"/>
      <protection locked="0"/>
    </xf>
    <xf numFmtId="0" fontId="0" fillId="0" borderId="2" xfId="0" quotePrefix="1" applyBorder="1" applyAlignment="1">
      <alignment horizontal="left" vertical="top" wrapText="1"/>
    </xf>
    <xf numFmtId="0" fontId="0" fillId="0" borderId="7" xfId="0" quotePrefix="1" applyBorder="1" applyAlignment="1">
      <alignment horizontal="left" vertical="top" wrapText="1"/>
    </xf>
    <xf numFmtId="9" fontId="0" fillId="0" borderId="2" xfId="0" applyNumberFormat="1" applyBorder="1" applyAlignment="1" applyProtection="1">
      <alignment horizontal="center" vertical="top" wrapText="1"/>
      <protection locked="0"/>
    </xf>
    <xf numFmtId="9" fontId="0" fillId="0" borderId="7" xfId="0" applyNumberFormat="1" applyBorder="1" applyAlignment="1" applyProtection="1">
      <alignment horizontal="center" vertical="top" wrapText="1"/>
      <protection locked="0"/>
    </xf>
    <xf numFmtId="0" fontId="17" fillId="0" borderId="1" xfId="0" applyFont="1" applyBorder="1" applyAlignment="1">
      <alignment horizontal="left" vertical="top" wrapText="1"/>
    </xf>
    <xf numFmtId="0" fontId="0" fillId="0" borderId="1" xfId="0" quotePrefix="1" applyBorder="1" applyAlignment="1">
      <alignment horizontal="left" vertical="top" wrapText="1"/>
    </xf>
    <xf numFmtId="9" fontId="0" fillId="0" borderId="1" xfId="0" applyNumberFormat="1" applyBorder="1" applyAlignment="1" applyProtection="1">
      <alignment horizontal="center" vertical="top" wrapText="1"/>
      <protection locked="0"/>
    </xf>
    <xf numFmtId="0" fontId="1" fillId="7" borderId="3" xfId="3" applyBorder="1" applyAlignment="1">
      <alignment vertical="top" wrapText="1"/>
    </xf>
    <xf numFmtId="0" fontId="1" fillId="7" borderId="15" xfId="3" applyBorder="1" applyAlignment="1">
      <alignment vertical="top" wrapText="1"/>
    </xf>
    <xf numFmtId="0" fontId="1" fillId="7" borderId="13" xfId="3" applyBorder="1" applyAlignment="1">
      <alignment vertical="top" wrapText="1"/>
    </xf>
    <xf numFmtId="0" fontId="1" fillId="7" borderId="8" xfId="3" applyBorder="1" applyAlignment="1">
      <alignment vertical="top" wrapText="1"/>
    </xf>
    <xf numFmtId="0" fontId="1" fillId="7" borderId="12" xfId="3" applyBorder="1" applyAlignment="1">
      <alignment vertical="top" wrapText="1"/>
    </xf>
    <xf numFmtId="0" fontId="1" fillId="7" borderId="9" xfId="3" applyBorder="1" applyAlignment="1">
      <alignment vertical="top" wrapText="1"/>
    </xf>
    <xf numFmtId="0" fontId="17" fillId="0" borderId="16" xfId="2" quotePrefix="1" applyAlignment="1">
      <alignment vertical="top" wrapText="1"/>
    </xf>
    <xf numFmtId="0" fontId="17" fillId="0" borderId="16" xfId="2" applyAlignment="1">
      <alignment vertical="top" wrapText="1"/>
    </xf>
    <xf numFmtId="0" fontId="0" fillId="0" borderId="6" xfId="0" quotePrefix="1" applyBorder="1" applyAlignment="1">
      <alignment vertical="top" wrapText="1"/>
    </xf>
    <xf numFmtId="9" fontId="0" fillId="0" borderId="6" xfId="0" applyNumberFormat="1" applyBorder="1" applyAlignment="1" applyProtection="1">
      <alignment horizontal="right" wrapText="1"/>
      <protection locked="0"/>
    </xf>
    <xf numFmtId="0" fontId="0" fillId="0" borderId="6" xfId="0" applyBorder="1" applyAlignment="1">
      <alignment horizontal="left" vertical="top" wrapText="1"/>
    </xf>
    <xf numFmtId="0" fontId="1" fillId="7" borderId="3" xfId="3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0" fillId="0" borderId="5" xfId="0" quotePrefix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6" xfId="0" applyBorder="1" applyAlignment="1" applyProtection="1">
      <alignment wrapText="1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165" fontId="17" fillId="0" borderId="2" xfId="0" applyNumberFormat="1" applyFont="1" applyBorder="1" applyAlignment="1" applyProtection="1">
      <alignment horizontal="right" wrapText="1"/>
      <protection locked="0"/>
    </xf>
    <xf numFmtId="0" fontId="0" fillId="0" borderId="3" xfId="0" quotePrefix="1" applyBorder="1" applyAlignment="1">
      <alignment horizontal="left" vertical="top" wrapText="1"/>
    </xf>
    <xf numFmtId="0" fontId="17" fillId="0" borderId="16" xfId="2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9" borderId="3" xfId="0" applyFill="1" applyBorder="1" applyAlignment="1">
      <alignment horizontal="center" vertical="top" wrapText="1"/>
    </xf>
    <xf numFmtId="0" fontId="0" fillId="9" borderId="15" xfId="0" applyFill="1" applyBorder="1" applyAlignment="1">
      <alignment vertical="top" wrapText="1"/>
    </xf>
    <xf numFmtId="0" fontId="0" fillId="9" borderId="13" xfId="0" applyFill="1" applyBorder="1" applyAlignment="1">
      <alignment vertical="top" wrapText="1"/>
    </xf>
    <xf numFmtId="165" fontId="0" fillId="0" borderId="2" xfId="0" applyNumberFormat="1" applyBorder="1" applyAlignment="1" applyProtection="1">
      <alignment horizontal="right" wrapText="1"/>
      <protection locked="0"/>
    </xf>
    <xf numFmtId="0" fontId="0" fillId="9" borderId="3" xfId="0" applyFill="1" applyBorder="1" applyAlignment="1">
      <alignment horizontal="right" vertical="top" wrapText="1"/>
    </xf>
    <xf numFmtId="3" fontId="17" fillId="9" borderId="3" xfId="0" applyNumberFormat="1" applyFont="1" applyFill="1" applyBorder="1" applyAlignment="1">
      <alignment horizontal="center" vertical="top" wrapText="1"/>
    </xf>
    <xf numFmtId="0" fontId="1" fillId="7" borderId="27" xfId="3" applyBorder="1" applyAlignment="1">
      <alignment vertical="top" wrapText="1"/>
    </xf>
    <xf numFmtId="0" fontId="17" fillId="0" borderId="16" xfId="2" quotePrefix="1" applyAlignment="1">
      <alignment horizontal="center" vertical="top" wrapText="1"/>
    </xf>
    <xf numFmtId="0" fontId="25" fillId="0" borderId="15" xfId="4" applyBorder="1" applyAlignment="1">
      <alignment wrapText="1"/>
    </xf>
    <xf numFmtId="0" fontId="0" fillId="0" borderId="6" xfId="0" quotePrefix="1" applyBorder="1" applyAlignment="1">
      <alignment horizontal="left" vertical="top" wrapText="1"/>
    </xf>
    <xf numFmtId="165" fontId="0" fillId="0" borderId="2" xfId="0" applyNumberFormat="1" applyBorder="1" applyAlignment="1" applyProtection="1">
      <alignment horizontal="right"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165" fontId="0" fillId="0" borderId="2" xfId="0" applyNumberFormat="1" applyBorder="1" applyAlignment="1" applyProtection="1">
      <alignment horizontal="right" vertical="top" wrapText="1"/>
      <protection locked="0"/>
    </xf>
    <xf numFmtId="165" fontId="0" fillId="0" borderId="6" xfId="0" applyNumberFormat="1" applyBorder="1" applyAlignment="1" applyProtection="1">
      <alignment horizontal="right" vertical="top" wrapText="1"/>
      <protection locked="0"/>
    </xf>
    <xf numFmtId="0" fontId="25" fillId="0" borderId="12" xfId="4" applyBorder="1" applyAlignment="1">
      <alignment horizontal="left" wrapText="1"/>
    </xf>
    <xf numFmtId="0" fontId="13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9" fontId="0" fillId="0" borderId="2" xfId="0" applyNumberFormat="1" applyBorder="1" applyAlignment="1" applyProtection="1">
      <alignment horizontal="right"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3" fontId="0" fillId="8" borderId="2" xfId="0" applyNumberFormat="1" applyFill="1" applyBorder="1" applyAlignment="1">
      <alignment horizontal="right" vertical="top" wrapText="1"/>
    </xf>
    <xf numFmtId="0" fontId="0" fillId="8" borderId="6" xfId="0" applyFill="1" applyBorder="1" applyAlignment="1">
      <alignment vertical="top" wrapText="1"/>
    </xf>
    <xf numFmtId="165" fontId="0" fillId="0" borderId="2" xfId="0" applyNumberFormat="1" applyBorder="1" applyAlignment="1" applyProtection="1">
      <alignment wrapText="1"/>
      <protection locked="0"/>
    </xf>
    <xf numFmtId="165" fontId="0" fillId="0" borderId="6" xfId="0" applyNumberFormat="1" applyBorder="1" applyAlignment="1" applyProtection="1">
      <alignment wrapText="1"/>
      <protection locked="0"/>
    </xf>
    <xf numFmtId="0" fontId="17" fillId="0" borderId="16" xfId="2" quotePrefix="1" applyAlignment="1">
      <alignment horizontal="left" vertical="top" wrapText="1"/>
    </xf>
    <xf numFmtId="0" fontId="17" fillId="0" borderId="7" xfId="0" applyFont="1" applyBorder="1" applyAlignment="1">
      <alignment vertical="top" wrapText="1"/>
    </xf>
    <xf numFmtId="0" fontId="25" fillId="0" borderId="14" xfId="4" applyBorder="1" applyAlignment="1">
      <alignment wrapText="1"/>
    </xf>
    <xf numFmtId="0" fontId="0" fillId="0" borderId="15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7" borderId="15" xfId="3" applyBorder="1" applyAlignment="1">
      <alignment horizontal="center" vertical="top" wrapText="1"/>
    </xf>
    <xf numFmtId="0" fontId="1" fillId="7" borderId="13" xfId="3" applyBorder="1" applyAlignment="1">
      <alignment horizontal="center" vertical="top" wrapText="1"/>
    </xf>
    <xf numFmtId="0" fontId="25" fillId="0" borderId="14" xfId="4" applyBorder="1" applyAlignment="1">
      <alignment horizontal="left" wrapText="1"/>
    </xf>
    <xf numFmtId="0" fontId="22" fillId="7" borderId="21" xfId="3" applyFont="1" applyBorder="1" applyAlignment="1">
      <alignment vertical="top" wrapText="1"/>
    </xf>
    <xf numFmtId="0" fontId="22" fillId="7" borderId="22" xfId="3" applyFont="1" applyBorder="1" applyAlignment="1">
      <alignment vertical="top" wrapText="1"/>
    </xf>
    <xf numFmtId="0" fontId="22" fillId="7" borderId="23" xfId="3" applyFont="1" applyBorder="1" applyAlignment="1">
      <alignment vertical="top" wrapText="1"/>
    </xf>
    <xf numFmtId="0" fontId="22" fillId="0" borderId="21" xfId="0" applyFont="1" applyBorder="1" applyAlignment="1">
      <alignment vertical="top" wrapText="1"/>
    </xf>
    <xf numFmtId="0" fontId="22" fillId="0" borderId="22" xfId="0" applyFont="1" applyBorder="1" applyAlignment="1">
      <alignment vertical="top" wrapText="1"/>
    </xf>
    <xf numFmtId="165" fontId="22" fillId="0" borderId="22" xfId="0" applyNumberFormat="1" applyFont="1" applyBorder="1" applyAlignment="1" applyProtection="1">
      <alignment vertical="center" wrapText="1"/>
      <protection locked="0"/>
    </xf>
    <xf numFmtId="165" fontId="22" fillId="0" borderId="22" xfId="0" applyNumberFormat="1" applyFont="1" applyBorder="1" applyAlignment="1" applyProtection="1">
      <alignment wrapText="1"/>
      <protection locked="0"/>
    </xf>
    <xf numFmtId="0" fontId="23" fillId="0" borderId="22" xfId="2" applyFont="1" applyFill="1" applyBorder="1" applyAlignment="1">
      <alignment vertical="top" wrapText="1"/>
    </xf>
    <xf numFmtId="0" fontId="23" fillId="0" borderId="25" xfId="2" applyFont="1" applyFill="1" applyBorder="1" applyAlignment="1">
      <alignment vertical="top" wrapText="1"/>
    </xf>
    <xf numFmtId="0" fontId="22" fillId="0" borderId="22" xfId="0" quotePrefix="1" applyFont="1" applyBorder="1" applyAlignment="1">
      <alignment vertical="top" wrapText="1"/>
    </xf>
    <xf numFmtId="0" fontId="24" fillId="0" borderId="14" xfId="0" applyFont="1" applyBorder="1" applyAlignment="1">
      <alignment horizontal="left" wrapText="1"/>
    </xf>
    <xf numFmtId="2" fontId="20" fillId="0" borderId="17" xfId="1" applyFill="1" applyAlignment="1">
      <alignment wrapText="1"/>
    </xf>
    <xf numFmtId="0" fontId="22" fillId="0" borderId="19" xfId="0" applyFont="1" applyBorder="1" applyAlignment="1">
      <alignment vertical="top" wrapText="1"/>
    </xf>
    <xf numFmtId="0" fontId="22" fillId="0" borderId="22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left" vertical="top"/>
    </xf>
    <xf numFmtId="0" fontId="22" fillId="0" borderId="21" xfId="0" applyFont="1" applyBorder="1" applyAlignment="1">
      <alignment horizontal="left" vertical="top" wrapText="1"/>
    </xf>
    <xf numFmtId="0" fontId="22" fillId="0" borderId="21" xfId="0" applyFont="1" applyBorder="1">
      <alignment vertical="top"/>
    </xf>
    <xf numFmtId="0" fontId="22" fillId="0" borderId="22" xfId="0" quotePrefix="1" applyFont="1" applyBorder="1" applyAlignment="1">
      <alignment horizontal="left" vertical="top" wrapText="1"/>
    </xf>
    <xf numFmtId="165" fontId="22" fillId="0" borderId="22" xfId="0" applyNumberFormat="1" applyFont="1" applyBorder="1" applyAlignment="1" applyProtection="1">
      <alignment horizontal="right" vertical="center" wrapText="1"/>
      <protection locked="0"/>
    </xf>
    <xf numFmtId="165" fontId="22" fillId="0" borderId="22" xfId="0" applyNumberFormat="1" applyFont="1" applyBorder="1" applyAlignment="1" applyProtection="1">
      <alignment horizontal="right" vertical="center"/>
      <protection locked="0"/>
    </xf>
    <xf numFmtId="0" fontId="26" fillId="0" borderId="14" xfId="0" applyFont="1" applyBorder="1" applyAlignment="1">
      <alignment horizontal="left" wrapText="1"/>
    </xf>
    <xf numFmtId="2" fontId="20" fillId="0" borderId="17" xfId="1" applyFill="1" applyAlignment="1">
      <alignment horizontal="left" wrapText="1"/>
    </xf>
    <xf numFmtId="2" fontId="20" fillId="0" borderId="17" xfId="1" applyFill="1" applyAlignment="1">
      <alignment horizontal="left"/>
    </xf>
    <xf numFmtId="0" fontId="22" fillId="0" borderId="19" xfId="0" applyFont="1" applyBorder="1" applyAlignment="1">
      <alignment horizontal="left" vertical="top" wrapText="1"/>
    </xf>
    <xf numFmtId="0" fontId="22" fillId="0" borderId="19" xfId="0" applyFont="1" applyBorder="1" applyAlignment="1">
      <alignment horizontal="left" vertical="top"/>
    </xf>
    <xf numFmtId="0" fontId="23" fillId="0" borderId="22" xfId="2" applyFont="1" applyFill="1" applyBorder="1" applyAlignment="1">
      <alignment horizontal="left" vertical="top" wrapText="1"/>
    </xf>
    <xf numFmtId="0" fontId="23" fillId="0" borderId="22" xfId="2" applyFont="1" applyFill="1" applyBorder="1" applyAlignment="1">
      <alignment horizontal="left" vertical="top"/>
    </xf>
    <xf numFmtId="0" fontId="23" fillId="0" borderId="25" xfId="2" applyFont="1" applyFill="1" applyBorder="1" applyAlignment="1">
      <alignment horizontal="left" vertical="top" wrapText="1"/>
    </xf>
    <xf numFmtId="0" fontId="23" fillId="0" borderId="25" xfId="2" applyFont="1" applyFill="1" applyBorder="1" applyAlignment="1">
      <alignment horizontal="left" vertical="top"/>
    </xf>
    <xf numFmtId="0" fontId="22" fillId="7" borderId="21" xfId="3" applyFont="1" applyBorder="1" applyAlignment="1">
      <alignment horizontal="center" vertical="top" wrapText="1"/>
    </xf>
    <xf numFmtId="0" fontId="22" fillId="7" borderId="22" xfId="3" applyFont="1" applyBorder="1" applyAlignment="1">
      <alignment vertical="top"/>
    </xf>
    <xf numFmtId="0" fontId="22" fillId="7" borderId="23" xfId="3" applyFont="1" applyBorder="1" applyAlignment="1">
      <alignment vertical="top"/>
    </xf>
    <xf numFmtId="0" fontId="4" fillId="3" borderId="3" xfId="0" applyFont="1" applyFill="1" applyBorder="1" applyAlignment="1">
      <alignment horizontal="center" wrapText="1"/>
    </xf>
    <xf numFmtId="0" fontId="2" fillId="0" borderId="13" xfId="0" applyFont="1" applyBorder="1" applyAlignment="1"/>
    <xf numFmtId="0" fontId="3" fillId="0" borderId="2" xfId="0" applyFont="1" applyBorder="1" applyAlignment="1">
      <alignment horizontal="left" vertical="center" wrapText="1"/>
    </xf>
    <xf numFmtId="0" fontId="2" fillId="0" borderId="7" xfId="0" applyFont="1" applyBorder="1" applyAlignment="1"/>
    <xf numFmtId="0" fontId="2" fillId="0" borderId="6" xfId="0" applyFont="1" applyBorder="1" applyAlignment="1"/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/>
    <xf numFmtId="0" fontId="7" fillId="0" borderId="3" xfId="0" applyFont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</cellXfs>
  <cellStyles count="6">
    <cellStyle name="20% - Accent4" xfId="3" builtinId="42"/>
    <cellStyle name="Heading 3" xfId="1" builtinId="18" customBuiltin="1"/>
    <cellStyle name="Heading 4" xfId="4" builtinId="19" customBuiltin="1"/>
    <cellStyle name="Normal" xfId="0" builtinId="0" customBuiltin="1"/>
    <cellStyle name="Percent" xfId="5" builtinId="5"/>
    <cellStyle name="Total" xfId="2" builtinId="25" customBuiltin="1"/>
  </cellStyles>
  <dxfs count="0"/>
  <tableStyles count="0" defaultTableStyle="TableStyleMedium2" defaultPivotStyle="PivotStyleLight16"/>
  <colors>
    <mruColors>
      <color rgb="FF3534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88900</xdr:rowOff>
    </xdr:from>
    <xdr:to>
      <xdr:col>5</xdr:col>
      <xdr:colOff>311150</xdr:colOff>
      <xdr:row>0</xdr:row>
      <xdr:rowOff>592534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BC993D-2EF3-42F9-93C0-615FFBC111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63501" y="88900"/>
          <a:ext cx="8518524" cy="50363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82549</xdr:rowOff>
    </xdr:from>
    <xdr:to>
      <xdr:col>5</xdr:col>
      <xdr:colOff>361950</xdr:colOff>
      <xdr:row>1</xdr:row>
      <xdr:rowOff>20319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47D21C-5316-A8EA-FD11-C9693DBFC4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2549"/>
          <a:ext cx="7232650" cy="5029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</xdr:rowOff>
    </xdr:from>
    <xdr:to>
      <xdr:col>5</xdr:col>
      <xdr:colOff>342900</xdr:colOff>
      <xdr:row>0</xdr:row>
      <xdr:rowOff>502921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0A53AF-EA2E-5E57-0702-DC7C56269D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"/>
          <a:ext cx="7664450" cy="5029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6</xdr:col>
      <xdr:colOff>590550</xdr:colOff>
      <xdr:row>0</xdr:row>
      <xdr:rowOff>529385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C44D74-FB05-45DA-A999-FE9D503B09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85725" y="47625"/>
          <a:ext cx="8239125" cy="4817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552450</xdr:colOff>
      <xdr:row>0</xdr:row>
      <xdr:rowOff>499915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C0A2E6-BB21-B060-071E-AB4A617AE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81950" cy="49991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57150</xdr:rowOff>
    </xdr:from>
    <xdr:to>
      <xdr:col>6</xdr:col>
      <xdr:colOff>476250</xdr:colOff>
      <xdr:row>1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F9A1EAA-3CD6-40D8-B93F-3E33CE81C8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171451" y="57150"/>
          <a:ext cx="8699499" cy="4953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447674</xdr:colOff>
      <xdr:row>0</xdr:row>
      <xdr:rowOff>9525</xdr:rowOff>
    </xdr:from>
    <xdr:to>
      <xdr:col>6</xdr:col>
      <xdr:colOff>330200</xdr:colOff>
      <xdr:row>1</xdr:row>
      <xdr:rowOff>10795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86A9FF-336B-4EB5-93D7-C211D1F6169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447674" y="9525"/>
          <a:ext cx="6823076" cy="502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5</xdr:col>
      <xdr:colOff>473075</xdr:colOff>
      <xdr:row>0</xdr:row>
      <xdr:rowOff>505054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006746-6AF2-484B-897D-56010E6A9F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28575" y="0"/>
          <a:ext cx="8534400" cy="5050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28575</xdr:rowOff>
    </xdr:from>
    <xdr:to>
      <xdr:col>5</xdr:col>
      <xdr:colOff>346076</xdr:colOff>
      <xdr:row>0</xdr:row>
      <xdr:rowOff>511083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1DA6D6-5D91-458D-BB19-FDFF77EA2C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133350" y="28575"/>
          <a:ext cx="8048626" cy="4825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400050</xdr:colOff>
      <xdr:row>0</xdr:row>
      <xdr:rowOff>502921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648746-78B8-4F8B-B78B-6B13BBC0F3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331200" cy="5029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387350</xdr:colOff>
      <xdr:row>1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19984E-69F7-45B9-A4E6-D1C9C82A46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500" cy="5029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85725</xdr:rowOff>
    </xdr:from>
    <xdr:to>
      <xdr:col>6</xdr:col>
      <xdr:colOff>438150</xdr:colOff>
      <xdr:row>0</xdr:row>
      <xdr:rowOff>588645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2DD7D5-DF6D-483D-A3C2-A5B7273CF22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38099" y="85725"/>
          <a:ext cx="7981951" cy="5029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300190</xdr:colOff>
      <xdr:row>1</xdr:row>
      <xdr:rowOff>4615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B5C846-150F-2F5C-0181-6827A8E4B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58340" cy="4999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95248</xdr:rowOff>
    </xdr:from>
    <xdr:to>
      <xdr:col>5</xdr:col>
      <xdr:colOff>400049</xdr:colOff>
      <xdr:row>0</xdr:row>
      <xdr:rowOff>598168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ACE0DF-669A-49F5-868F-C9C3E7B2277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0" r="3488" b="90009"/>
        <a:stretch/>
      </xdr:blipFill>
      <xdr:spPr>
        <a:xfrm>
          <a:off x="47622" y="95248"/>
          <a:ext cx="8512177" cy="5029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598640</xdr:colOff>
      <xdr:row>0</xdr:row>
      <xdr:rowOff>499915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E25B4E-B2F7-91F5-52C9-2D6737773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58340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MSH website">
      <a:dk1>
        <a:srgbClr val="343434"/>
      </a:dk1>
      <a:lt1>
        <a:srgbClr val="FBF9F2"/>
      </a:lt1>
      <a:dk2>
        <a:srgbClr val="073C32"/>
      </a:dk2>
      <a:lt2>
        <a:srgbClr val="F3FAFD"/>
      </a:lt2>
      <a:accent1>
        <a:srgbClr val="007698"/>
      </a:accent1>
      <a:accent2>
        <a:srgbClr val="0D6D5B"/>
      </a:accent2>
      <a:accent3>
        <a:srgbClr val="FFB649"/>
      </a:accent3>
      <a:accent4>
        <a:srgbClr val="A4E1F4"/>
      </a:accent4>
      <a:accent5>
        <a:srgbClr val="FFD457"/>
      </a:accent5>
      <a:accent6>
        <a:srgbClr val="073C32"/>
      </a:accent6>
      <a:hlink>
        <a:srgbClr val="0D6D5B"/>
      </a:hlink>
      <a:folHlink>
        <a:srgbClr val="E36F1E"/>
      </a:folHlink>
    </a:clrScheme>
    <a:fontScheme name="Custom 12">
      <a:majorFont>
        <a:latin typeface="Montserrat"/>
        <a:ea typeface=""/>
        <a:cs typeface=""/>
      </a:majorFont>
      <a:minorFont>
        <a:latin typeface="Gill Sans M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zoomScaleNormal="100" zoomScaleSheetLayoutView="55" workbookViewId="0">
      <selection activeCell="C3" sqref="C3"/>
    </sheetView>
  </sheetViews>
  <sheetFormatPr defaultColWidth="12.83203125" defaultRowHeight="15" x14ac:dyDescent="0.35"/>
  <cols>
    <col min="1" max="1" width="53" style="28" customWidth="1"/>
    <col min="2" max="2" width="58.5" style="29" bestFit="1" customWidth="1"/>
    <col min="3" max="3" width="6.6640625" style="30" bestFit="1" customWidth="1"/>
    <col min="4" max="4" width="12.6640625" style="30" bestFit="1" customWidth="1"/>
    <col min="5" max="5" width="13.83203125" style="30" customWidth="1"/>
    <col min="6" max="6" width="12.5" style="30" customWidth="1"/>
    <col min="7" max="7" width="3.1640625" style="29" customWidth="1"/>
    <col min="8" max="25" width="10.1640625" style="29" customWidth="1"/>
    <col min="26" max="16384" width="12.83203125" style="29"/>
  </cols>
  <sheetData>
    <row r="1" spans="1:6" ht="49.5" customHeight="1" x14ac:dyDescent="0.3">
      <c r="A1" s="191" t="s">
        <v>0</v>
      </c>
      <c r="B1" s="191"/>
      <c r="C1" s="191"/>
      <c r="D1" s="191"/>
      <c r="E1" s="191"/>
      <c r="F1" s="191"/>
    </row>
    <row r="2" spans="1:6" ht="26.25" thickBot="1" x14ac:dyDescent="0.3">
      <c r="A2" s="52" t="s">
        <v>1</v>
      </c>
      <c r="B2" s="210" t="s">
        <v>2</v>
      </c>
      <c r="C2" s="210"/>
      <c r="D2" s="52" t="s">
        <v>3</v>
      </c>
      <c r="E2" s="52" t="s">
        <v>4</v>
      </c>
      <c r="F2" s="52" t="s">
        <v>5</v>
      </c>
    </row>
    <row r="3" spans="1:6" ht="47.25" x14ac:dyDescent="0.35">
      <c r="A3" s="53" t="s">
        <v>6</v>
      </c>
      <c r="B3" s="54" t="s">
        <v>534</v>
      </c>
      <c r="C3" s="134"/>
      <c r="D3" s="133"/>
      <c r="E3" s="100">
        <f t="shared" ref="E3:F3" si="0">($C$3*D3)+D3</f>
        <v>0</v>
      </c>
      <c r="F3" s="100">
        <f t="shared" si="0"/>
        <v>0</v>
      </c>
    </row>
    <row r="4" spans="1:6" ht="15.75" x14ac:dyDescent="0.35">
      <c r="A4" s="53" t="s">
        <v>7</v>
      </c>
      <c r="B4" s="54" t="s">
        <v>8</v>
      </c>
      <c r="C4" s="134"/>
      <c r="D4" s="100">
        <f t="shared" ref="D4:F4" si="1">D3*$C$4</f>
        <v>0</v>
      </c>
      <c r="E4" s="100">
        <f t="shared" si="1"/>
        <v>0</v>
      </c>
      <c r="F4" s="100">
        <f t="shared" si="1"/>
        <v>0</v>
      </c>
    </row>
    <row r="5" spans="1:6" ht="17.25" x14ac:dyDescent="0.35">
      <c r="A5" s="192"/>
      <c r="B5" s="193"/>
      <c r="C5" s="193"/>
      <c r="D5" s="193"/>
      <c r="E5" s="193"/>
      <c r="F5" s="194"/>
    </row>
    <row r="6" spans="1:6" ht="15.75" x14ac:dyDescent="0.35">
      <c r="A6" s="53" t="s">
        <v>9</v>
      </c>
      <c r="B6" s="55" t="s">
        <v>10</v>
      </c>
      <c r="C6" s="135"/>
      <c r="D6" s="135"/>
      <c r="E6" s="101">
        <f t="shared" ref="E6:F6" si="2">D6+$C6</f>
        <v>0</v>
      </c>
      <c r="F6" s="101">
        <f t="shared" si="2"/>
        <v>0</v>
      </c>
    </row>
    <row r="7" spans="1:6" ht="18.75" customHeight="1" x14ac:dyDescent="0.35">
      <c r="A7" s="53" t="s">
        <v>11</v>
      </c>
      <c r="B7" s="55" t="s">
        <v>12</v>
      </c>
      <c r="C7" s="135"/>
      <c r="D7" s="135"/>
      <c r="E7" s="101">
        <f t="shared" ref="E7:F7" si="3">D7+$C7</f>
        <v>0</v>
      </c>
      <c r="F7" s="101">
        <f t="shared" si="3"/>
        <v>0</v>
      </c>
    </row>
    <row r="8" spans="1:6" ht="15.75" x14ac:dyDescent="0.35">
      <c r="A8" s="53" t="s">
        <v>13</v>
      </c>
      <c r="B8" s="55" t="s">
        <v>14</v>
      </c>
      <c r="C8" s="135"/>
      <c r="D8" s="135"/>
      <c r="E8" s="101">
        <f t="shared" ref="E8:F8" si="4">D8+$C8</f>
        <v>0</v>
      </c>
      <c r="F8" s="101">
        <f t="shared" si="4"/>
        <v>0</v>
      </c>
    </row>
    <row r="9" spans="1:6" ht="15.75" x14ac:dyDescent="0.35">
      <c r="A9" s="53" t="s">
        <v>15</v>
      </c>
      <c r="B9" s="55" t="s">
        <v>16</v>
      </c>
      <c r="C9" s="135"/>
      <c r="D9" s="135"/>
      <c r="E9" s="101">
        <f t="shared" ref="E9:F9" si="5">D9+$C9</f>
        <v>0</v>
      </c>
      <c r="F9" s="101">
        <f t="shared" si="5"/>
        <v>0</v>
      </c>
    </row>
    <row r="10" spans="1:6" ht="17.25" x14ac:dyDescent="0.35">
      <c r="A10" s="192"/>
      <c r="B10" s="193"/>
      <c r="C10" s="193"/>
      <c r="D10" s="193"/>
      <c r="E10" s="193"/>
      <c r="F10" s="194"/>
    </row>
    <row r="11" spans="1:6" ht="15.75" x14ac:dyDescent="0.35">
      <c r="A11" s="53" t="s">
        <v>17</v>
      </c>
      <c r="B11" s="197" t="s">
        <v>18</v>
      </c>
      <c r="C11" s="198"/>
      <c r="D11" s="100">
        <f t="shared" ref="D11:F11" si="6">D$4*D6</f>
        <v>0</v>
      </c>
      <c r="E11" s="100">
        <f t="shared" si="6"/>
        <v>0</v>
      </c>
      <c r="F11" s="100">
        <f t="shared" si="6"/>
        <v>0</v>
      </c>
    </row>
    <row r="12" spans="1:6" ht="15.75" x14ac:dyDescent="0.35">
      <c r="A12" s="53" t="s">
        <v>19</v>
      </c>
      <c r="B12" s="197" t="s">
        <v>20</v>
      </c>
      <c r="C12" s="198"/>
      <c r="D12" s="100">
        <f t="shared" ref="D12:F12" si="7">D$4*D7</f>
        <v>0</v>
      </c>
      <c r="E12" s="100">
        <f t="shared" si="7"/>
        <v>0</v>
      </c>
      <c r="F12" s="100">
        <f t="shared" si="7"/>
        <v>0</v>
      </c>
    </row>
    <row r="13" spans="1:6" ht="15.75" x14ac:dyDescent="0.35">
      <c r="A13" s="53" t="s">
        <v>21</v>
      </c>
      <c r="B13" s="197" t="s">
        <v>22</v>
      </c>
      <c r="C13" s="198"/>
      <c r="D13" s="100">
        <f t="shared" ref="D13:F13" si="8">D$4*D8</f>
        <v>0</v>
      </c>
      <c r="E13" s="100">
        <f t="shared" si="8"/>
        <v>0</v>
      </c>
      <c r="F13" s="100">
        <f t="shared" si="8"/>
        <v>0</v>
      </c>
    </row>
    <row r="14" spans="1:6" ht="15.75" x14ac:dyDescent="0.35">
      <c r="A14" s="53" t="s">
        <v>23</v>
      </c>
      <c r="B14" s="197" t="s">
        <v>24</v>
      </c>
      <c r="C14" s="198"/>
      <c r="D14" s="100">
        <f t="shared" ref="D14:F14" si="9">D$4*D9</f>
        <v>0</v>
      </c>
      <c r="E14" s="100">
        <f t="shared" si="9"/>
        <v>0</v>
      </c>
      <c r="F14" s="100">
        <f t="shared" si="9"/>
        <v>0</v>
      </c>
    </row>
    <row r="15" spans="1:6" ht="17.25" x14ac:dyDescent="0.35">
      <c r="A15" s="192"/>
      <c r="B15" s="193"/>
      <c r="C15" s="193"/>
      <c r="D15" s="193"/>
      <c r="E15" s="193"/>
      <c r="F15" s="194"/>
    </row>
    <row r="16" spans="1:6" ht="15.75" x14ac:dyDescent="0.35">
      <c r="A16" s="53" t="s">
        <v>25</v>
      </c>
      <c r="B16" s="54" t="s">
        <v>26</v>
      </c>
      <c r="C16" s="135"/>
      <c r="D16" s="100">
        <f t="shared" ref="D16:F16" si="10">$C16*D11</f>
        <v>0</v>
      </c>
      <c r="E16" s="100">
        <f t="shared" si="10"/>
        <v>0</v>
      </c>
      <c r="F16" s="100">
        <f t="shared" si="10"/>
        <v>0</v>
      </c>
    </row>
    <row r="17" spans="1:6" ht="15.75" x14ac:dyDescent="0.35">
      <c r="A17" s="53" t="s">
        <v>27</v>
      </c>
      <c r="B17" s="54" t="s">
        <v>28</v>
      </c>
      <c r="C17" s="135"/>
      <c r="D17" s="100">
        <f t="shared" ref="D17:F17" si="11">$C17*D12</f>
        <v>0</v>
      </c>
      <c r="E17" s="100">
        <f t="shared" si="11"/>
        <v>0</v>
      </c>
      <c r="F17" s="100">
        <f t="shared" si="11"/>
        <v>0</v>
      </c>
    </row>
    <row r="18" spans="1:6" ht="15.75" x14ac:dyDescent="0.35">
      <c r="A18" s="53" t="s">
        <v>29</v>
      </c>
      <c r="B18" s="54" t="s">
        <v>30</v>
      </c>
      <c r="C18" s="135"/>
      <c r="D18" s="100">
        <f t="shared" ref="D18:F18" si="12">$C18*D13</f>
        <v>0</v>
      </c>
      <c r="E18" s="100">
        <f t="shared" si="12"/>
        <v>0</v>
      </c>
      <c r="F18" s="100">
        <f t="shared" si="12"/>
        <v>0</v>
      </c>
    </row>
    <row r="19" spans="1:6" ht="15.75" x14ac:dyDescent="0.35">
      <c r="A19" s="53" t="s">
        <v>31</v>
      </c>
      <c r="B19" s="54" t="s">
        <v>32</v>
      </c>
      <c r="C19" s="135"/>
      <c r="D19" s="100">
        <f t="shared" ref="D19:F19" si="13">$C19*D14</f>
        <v>0</v>
      </c>
      <c r="E19" s="100">
        <f t="shared" si="13"/>
        <v>0</v>
      </c>
      <c r="F19" s="100">
        <f t="shared" si="13"/>
        <v>0</v>
      </c>
    </row>
    <row r="20" spans="1:6" ht="17.25" x14ac:dyDescent="0.35">
      <c r="A20" s="192"/>
      <c r="B20" s="193"/>
      <c r="C20" s="193"/>
      <c r="D20" s="193"/>
      <c r="E20" s="193"/>
      <c r="F20" s="194"/>
    </row>
    <row r="21" spans="1:6" ht="31.5" x14ac:dyDescent="0.35">
      <c r="A21" s="53" t="s">
        <v>33</v>
      </c>
      <c r="B21" s="54" t="s">
        <v>34</v>
      </c>
      <c r="C21" s="134"/>
      <c r="D21" s="100">
        <f t="shared" ref="D21:F21" si="14">$C$21*D4</f>
        <v>0</v>
      </c>
      <c r="E21" s="100">
        <f t="shared" si="14"/>
        <v>0</v>
      </c>
      <c r="F21" s="100">
        <f t="shared" si="14"/>
        <v>0</v>
      </c>
    </row>
    <row r="22" spans="1:6" ht="30" customHeight="1" x14ac:dyDescent="0.35">
      <c r="A22" s="56" t="s">
        <v>35</v>
      </c>
      <c r="B22" s="54" t="s">
        <v>535</v>
      </c>
      <c r="C22" s="138"/>
      <c r="D22" s="142"/>
      <c r="E22" s="102">
        <f t="shared" ref="E22:F22" si="15">D22+$C$22</f>
        <v>0</v>
      </c>
      <c r="F22" s="102">
        <f t="shared" si="15"/>
        <v>0</v>
      </c>
    </row>
    <row r="23" spans="1:6" ht="31.5" x14ac:dyDescent="0.35">
      <c r="A23" s="53" t="s">
        <v>36</v>
      </c>
      <c r="B23" s="57" t="s">
        <v>460</v>
      </c>
      <c r="C23" s="134"/>
      <c r="D23" s="100">
        <f t="shared" ref="D23:F23" si="16">D4*$C$23*(100% - D22)</f>
        <v>0</v>
      </c>
      <c r="E23" s="100">
        <f t="shared" si="16"/>
        <v>0</v>
      </c>
      <c r="F23" s="100">
        <f t="shared" si="16"/>
        <v>0</v>
      </c>
    </row>
    <row r="24" spans="1:6" ht="21" customHeight="1" x14ac:dyDescent="0.35">
      <c r="A24" s="53" t="s">
        <v>37</v>
      </c>
      <c r="B24" s="197" t="s">
        <v>38</v>
      </c>
      <c r="C24" s="198"/>
      <c r="D24" s="109">
        <f t="shared" ref="D24:F24" si="17">D16+D17+D18+D19+D21+D23</f>
        <v>0</v>
      </c>
      <c r="E24" s="109">
        <f t="shared" si="17"/>
        <v>0</v>
      </c>
      <c r="F24" s="109">
        <f t="shared" si="17"/>
        <v>0</v>
      </c>
    </row>
    <row r="25" spans="1:6" ht="15.75" x14ac:dyDescent="0.35">
      <c r="A25" s="203" t="s">
        <v>39</v>
      </c>
      <c r="B25" s="199" t="s">
        <v>495</v>
      </c>
      <c r="C25" s="201"/>
      <c r="D25" s="109">
        <f t="shared" ref="D25:F25" si="18">D24*D26</f>
        <v>0</v>
      </c>
      <c r="E25" s="109">
        <f t="shared" si="18"/>
        <v>0</v>
      </c>
      <c r="F25" s="109">
        <f t="shared" si="18"/>
        <v>0</v>
      </c>
    </row>
    <row r="26" spans="1:6" ht="15.75" x14ac:dyDescent="0.35">
      <c r="A26" s="204"/>
      <c r="B26" s="200"/>
      <c r="C26" s="202"/>
      <c r="D26" s="168"/>
      <c r="E26" s="102">
        <f>D26+$C$25</f>
        <v>0</v>
      </c>
      <c r="F26" s="102">
        <f>E26+$C$25</f>
        <v>0</v>
      </c>
    </row>
    <row r="27" spans="1:6" ht="31.5" x14ac:dyDescent="0.35">
      <c r="A27" s="53" t="s">
        <v>40</v>
      </c>
      <c r="B27" s="54" t="s">
        <v>41</v>
      </c>
      <c r="C27" s="134"/>
      <c r="D27" s="100">
        <f t="shared" ref="D27:F27" si="19">$C$27*D25</f>
        <v>0</v>
      </c>
      <c r="E27" s="100">
        <f t="shared" si="19"/>
        <v>0</v>
      </c>
      <c r="F27" s="100">
        <f t="shared" si="19"/>
        <v>0</v>
      </c>
    </row>
    <row r="28" spans="1:6" ht="31.5" x14ac:dyDescent="0.35">
      <c r="A28" s="56" t="s">
        <v>42</v>
      </c>
      <c r="B28" s="54" t="s">
        <v>43</v>
      </c>
      <c r="C28" s="134"/>
      <c r="D28" s="100">
        <f t="shared" ref="D28:F28" si="20">$C28*D$27</f>
        <v>0</v>
      </c>
      <c r="E28" s="100">
        <f t="shared" si="20"/>
        <v>0</v>
      </c>
      <c r="F28" s="100">
        <f t="shared" si="20"/>
        <v>0</v>
      </c>
    </row>
    <row r="29" spans="1:6" ht="35.25" customHeight="1" x14ac:dyDescent="0.35">
      <c r="A29" s="56" t="s">
        <v>44</v>
      </c>
      <c r="B29" s="58" t="s">
        <v>45</v>
      </c>
      <c r="C29" s="139"/>
      <c r="D29" s="100">
        <f t="shared" ref="D29:F29" si="21">$C29*D$27</f>
        <v>0</v>
      </c>
      <c r="E29" s="100">
        <f t="shared" si="21"/>
        <v>0</v>
      </c>
      <c r="F29" s="100">
        <f t="shared" si="21"/>
        <v>0</v>
      </c>
    </row>
    <row r="30" spans="1:6" ht="17.25" x14ac:dyDescent="0.35">
      <c r="A30" s="192"/>
      <c r="B30" s="193"/>
      <c r="C30" s="193"/>
      <c r="D30" s="193"/>
      <c r="E30" s="193"/>
      <c r="F30" s="194"/>
    </row>
    <row r="31" spans="1:6" ht="31.5" x14ac:dyDescent="0.35">
      <c r="A31" s="53" t="s">
        <v>46</v>
      </c>
      <c r="B31" s="54" t="s">
        <v>47</v>
      </c>
      <c r="C31" s="134"/>
      <c r="D31" s="100">
        <f t="shared" ref="D31:F31" si="22">$C31*D$28</f>
        <v>0</v>
      </c>
      <c r="E31" s="100">
        <f t="shared" si="22"/>
        <v>0</v>
      </c>
      <c r="F31" s="100">
        <f t="shared" si="22"/>
        <v>0</v>
      </c>
    </row>
    <row r="32" spans="1:6" ht="17.25" customHeight="1" x14ac:dyDescent="0.35">
      <c r="A32" s="192"/>
      <c r="B32" s="193"/>
      <c r="C32" s="193"/>
      <c r="D32" s="193"/>
      <c r="E32" s="193"/>
      <c r="F32" s="194"/>
    </row>
    <row r="33" spans="1:6" ht="31.5" x14ac:dyDescent="0.35">
      <c r="A33" s="203" t="s">
        <v>48</v>
      </c>
      <c r="B33" s="55" t="s">
        <v>49</v>
      </c>
      <c r="C33" s="134"/>
      <c r="D33" s="100">
        <f t="shared" ref="D33:F33" si="23">$C33*D$29</f>
        <v>0</v>
      </c>
      <c r="E33" s="100">
        <f t="shared" si="23"/>
        <v>0</v>
      </c>
      <c r="F33" s="100">
        <f t="shared" si="23"/>
        <v>0</v>
      </c>
    </row>
    <row r="34" spans="1:6" ht="31.5" x14ac:dyDescent="0.35">
      <c r="A34" s="204"/>
      <c r="B34" s="55" t="s">
        <v>50</v>
      </c>
      <c r="C34" s="134"/>
      <c r="D34" s="100">
        <f t="shared" ref="D34:F34" si="24">$C34*D$29</f>
        <v>0</v>
      </c>
      <c r="E34" s="100">
        <f t="shared" si="24"/>
        <v>0</v>
      </c>
      <c r="F34" s="100">
        <f t="shared" si="24"/>
        <v>0</v>
      </c>
    </row>
    <row r="35" spans="1:6" ht="17.25" x14ac:dyDescent="0.35">
      <c r="A35" s="207"/>
      <c r="B35" s="208"/>
      <c r="C35" s="208"/>
      <c r="D35" s="208"/>
      <c r="E35" s="208"/>
      <c r="F35" s="209"/>
    </row>
    <row r="36" spans="1:6" ht="31.5" x14ac:dyDescent="0.35">
      <c r="A36" s="205" t="s">
        <v>51</v>
      </c>
      <c r="B36" s="55" t="s">
        <v>52</v>
      </c>
      <c r="C36" s="140"/>
      <c r="D36" s="100">
        <f t="shared" ref="D36:F36" si="25">$C36*D31</f>
        <v>0</v>
      </c>
      <c r="E36" s="100">
        <f t="shared" si="25"/>
        <v>0</v>
      </c>
      <c r="F36" s="100">
        <f t="shared" si="25"/>
        <v>0</v>
      </c>
    </row>
    <row r="37" spans="1:6" ht="31.5" x14ac:dyDescent="0.35">
      <c r="A37" s="206"/>
      <c r="B37" s="55" t="s">
        <v>53</v>
      </c>
      <c r="C37" s="140"/>
      <c r="D37" s="100">
        <f t="shared" ref="D37:F37" si="26">$C$37*D33</f>
        <v>0</v>
      </c>
      <c r="E37" s="100">
        <f t="shared" si="26"/>
        <v>0</v>
      </c>
      <c r="F37" s="100">
        <f t="shared" si="26"/>
        <v>0</v>
      </c>
    </row>
    <row r="38" spans="1:6" ht="17.25" x14ac:dyDescent="0.35">
      <c r="A38" s="192"/>
      <c r="B38" s="193"/>
      <c r="C38" s="193"/>
      <c r="D38" s="193"/>
      <c r="E38" s="193"/>
      <c r="F38" s="194"/>
    </row>
    <row r="39" spans="1:6" ht="31.5" x14ac:dyDescent="0.35">
      <c r="A39" s="59" t="s">
        <v>54</v>
      </c>
      <c r="B39" s="60" t="s">
        <v>55</v>
      </c>
      <c r="C39" s="141"/>
      <c r="D39" s="100">
        <f t="shared" ref="D39:F39" si="27">$C39*D34</f>
        <v>0</v>
      </c>
      <c r="E39" s="100">
        <f t="shared" si="27"/>
        <v>0</v>
      </c>
      <c r="F39" s="100">
        <f t="shared" si="27"/>
        <v>0</v>
      </c>
    </row>
    <row r="40" spans="1:6" ht="17.25" x14ac:dyDescent="0.35">
      <c r="A40" s="192"/>
      <c r="B40" s="193"/>
      <c r="C40" s="193"/>
      <c r="D40" s="193"/>
      <c r="E40" s="193"/>
      <c r="F40" s="194"/>
    </row>
    <row r="41" spans="1:6" ht="33.75" customHeight="1" thickBot="1" x14ac:dyDescent="0.4">
      <c r="A41" s="80" t="s">
        <v>56</v>
      </c>
      <c r="B41" s="195" t="s">
        <v>57</v>
      </c>
      <c r="C41" s="196"/>
      <c r="D41" s="106">
        <f t="shared" ref="D41:F41" si="28">D36+D37</f>
        <v>0</v>
      </c>
      <c r="E41" s="106">
        <f t="shared" si="28"/>
        <v>0</v>
      </c>
      <c r="F41" s="106">
        <f t="shared" si="28"/>
        <v>0</v>
      </c>
    </row>
    <row r="42" spans="1:6" ht="36.75" customHeight="1" thickTop="1" thickBot="1" x14ac:dyDescent="0.4">
      <c r="A42" s="80" t="s">
        <v>58</v>
      </c>
      <c r="B42" s="195" t="s">
        <v>59</v>
      </c>
      <c r="C42" s="196"/>
      <c r="D42" s="106">
        <f t="shared" ref="D42:F42" si="29">D39</f>
        <v>0</v>
      </c>
      <c r="E42" s="106">
        <f t="shared" si="29"/>
        <v>0</v>
      </c>
      <c r="F42" s="106">
        <f t="shared" si="29"/>
        <v>0</v>
      </c>
    </row>
    <row r="43" spans="1:6" ht="15.75" thickTop="1" x14ac:dyDescent="0.35"/>
  </sheetData>
  <sheetProtection sheet="1"/>
  <mergeCells count="23">
    <mergeCell ref="A35:F35"/>
    <mergeCell ref="B2:C2"/>
    <mergeCell ref="A5:F5"/>
    <mergeCell ref="A10:F10"/>
    <mergeCell ref="B11:C11"/>
    <mergeCell ref="B12:C12"/>
    <mergeCell ref="A32:F32"/>
    <mergeCell ref="A1:F1"/>
    <mergeCell ref="A38:F38"/>
    <mergeCell ref="A40:F40"/>
    <mergeCell ref="B41:C41"/>
    <mergeCell ref="B42:C42"/>
    <mergeCell ref="A15:F15"/>
    <mergeCell ref="A20:F20"/>
    <mergeCell ref="B24:C24"/>
    <mergeCell ref="B25:B26"/>
    <mergeCell ref="C25:C26"/>
    <mergeCell ref="A30:F30"/>
    <mergeCell ref="B13:C13"/>
    <mergeCell ref="B14:C14"/>
    <mergeCell ref="A25:A26"/>
    <mergeCell ref="A33:A34"/>
    <mergeCell ref="A36:A37"/>
  </mergeCells>
  <pageMargins left="0.7" right="0.7" top="0.75" bottom="0.75" header="0" footer="0"/>
  <pageSetup scale="75" orientation="portrait" r:id="rId1"/>
  <rowBreaks count="1" manualBreakCount="1">
    <brk id="26" max="16383" man="1"/>
  </rowBreaks>
  <colBreaks count="1" manualBreakCount="1">
    <brk id="7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001"/>
  <sheetViews>
    <sheetView zoomScaleNormal="100" workbookViewId="0">
      <selection activeCell="D3" sqref="D3"/>
    </sheetView>
  </sheetViews>
  <sheetFormatPr defaultColWidth="12.83203125" defaultRowHeight="15" x14ac:dyDescent="0.35"/>
  <cols>
    <col min="1" max="1" width="51.83203125" style="73" customWidth="1"/>
    <col min="2" max="2" width="39.33203125" style="65" customWidth="1"/>
    <col min="3" max="3" width="6.33203125" style="63" customWidth="1"/>
    <col min="4" max="4" width="11" style="63" customWidth="1"/>
    <col min="5" max="5" width="11.83203125" style="63" customWidth="1"/>
    <col min="6" max="6" width="12.33203125" style="63" customWidth="1"/>
    <col min="7" max="7" width="35.83203125" style="63" customWidth="1"/>
    <col min="8" max="8" width="7.83203125" style="63" customWidth="1"/>
    <col min="9" max="25" width="10.1640625" style="63" customWidth="1"/>
    <col min="26" max="16384" width="12.83203125" style="63"/>
  </cols>
  <sheetData>
    <row r="1" spans="1:7" ht="44.45" customHeight="1" x14ac:dyDescent="0.25">
      <c r="A1" s="284" t="s">
        <v>221</v>
      </c>
      <c r="B1" s="284"/>
      <c r="C1" s="284"/>
      <c r="D1" s="284"/>
      <c r="E1" s="284"/>
      <c r="F1" s="284"/>
    </row>
    <row r="2" spans="1:7" s="72" customFormat="1" ht="26.25" thickBot="1" x14ac:dyDescent="0.3">
      <c r="A2" s="64" t="s">
        <v>1</v>
      </c>
      <c r="B2" s="223" t="s">
        <v>2</v>
      </c>
      <c r="C2" s="223"/>
      <c r="D2" s="64" t="s">
        <v>3</v>
      </c>
      <c r="E2" s="64" t="s">
        <v>4</v>
      </c>
      <c r="F2" s="64" t="s">
        <v>5</v>
      </c>
    </row>
    <row r="3" spans="1:7" ht="49.5" customHeight="1" x14ac:dyDescent="0.35">
      <c r="A3" s="70" t="s">
        <v>6</v>
      </c>
      <c r="B3" s="76" t="s">
        <v>516</v>
      </c>
      <c r="C3" s="175"/>
      <c r="D3" s="137"/>
      <c r="E3" s="107">
        <f t="shared" ref="E3:F3" si="0">($C$3*D3)+D3</f>
        <v>0</v>
      </c>
      <c r="F3" s="107">
        <f t="shared" si="0"/>
        <v>0</v>
      </c>
    </row>
    <row r="4" spans="1:7" ht="47.25" x14ac:dyDescent="0.35">
      <c r="A4" s="70" t="s">
        <v>212</v>
      </c>
      <c r="B4" s="79" t="s">
        <v>222</v>
      </c>
      <c r="C4" s="176"/>
      <c r="D4" s="107">
        <f t="shared" ref="D4:F4" si="1">D3*$C$4/1000</f>
        <v>0</v>
      </c>
      <c r="E4" s="107">
        <f t="shared" si="1"/>
        <v>0</v>
      </c>
      <c r="F4" s="107">
        <f t="shared" si="1"/>
        <v>0</v>
      </c>
    </row>
    <row r="5" spans="1:7" ht="15.75" x14ac:dyDescent="0.35">
      <c r="A5" s="203" t="s">
        <v>214</v>
      </c>
      <c r="B5" s="234" t="s">
        <v>507</v>
      </c>
      <c r="C5" s="291"/>
      <c r="D5" s="107">
        <f t="shared" ref="D5:F5" si="2">D6*D4</f>
        <v>0</v>
      </c>
      <c r="E5" s="107">
        <f t="shared" si="2"/>
        <v>0</v>
      </c>
      <c r="F5" s="107">
        <f t="shared" si="2"/>
        <v>0</v>
      </c>
      <c r="G5" s="49"/>
    </row>
    <row r="6" spans="1:7" ht="15.75" x14ac:dyDescent="0.35">
      <c r="A6" s="229"/>
      <c r="B6" s="251"/>
      <c r="C6" s="292"/>
      <c r="D6" s="136"/>
      <c r="E6" s="108">
        <f t="shared" ref="E6:F6" si="3">D6+$C$5</f>
        <v>0</v>
      </c>
      <c r="F6" s="108">
        <f t="shared" si="3"/>
        <v>0</v>
      </c>
      <c r="G6" s="49"/>
    </row>
    <row r="7" spans="1:7" ht="15.75" x14ac:dyDescent="0.35">
      <c r="A7" s="203" t="s">
        <v>223</v>
      </c>
      <c r="B7" s="234" t="s">
        <v>508</v>
      </c>
      <c r="C7" s="291"/>
      <c r="D7" s="107">
        <f t="shared" ref="D7:F7" si="4">D8*D4</f>
        <v>0</v>
      </c>
      <c r="E7" s="107">
        <f t="shared" si="4"/>
        <v>0</v>
      </c>
      <c r="F7" s="107">
        <f t="shared" si="4"/>
        <v>0</v>
      </c>
    </row>
    <row r="8" spans="1:7" ht="15.75" x14ac:dyDescent="0.35">
      <c r="A8" s="229"/>
      <c r="B8" s="251"/>
      <c r="C8" s="292"/>
      <c r="D8" s="136"/>
      <c r="E8" s="108">
        <f t="shared" ref="E8:F8" si="5">D8+$C$7</f>
        <v>0</v>
      </c>
      <c r="F8" s="108">
        <f t="shared" si="5"/>
        <v>0</v>
      </c>
    </row>
    <row r="9" spans="1:7" ht="15.75" x14ac:dyDescent="0.35">
      <c r="A9" s="203" t="s">
        <v>457</v>
      </c>
      <c r="B9" s="234" t="s">
        <v>509</v>
      </c>
      <c r="C9" s="291"/>
      <c r="D9" s="107">
        <f t="shared" ref="D9:F9" si="6">D10*D5</f>
        <v>0</v>
      </c>
      <c r="E9" s="107">
        <f t="shared" si="6"/>
        <v>0</v>
      </c>
      <c r="F9" s="107">
        <f t="shared" si="6"/>
        <v>0</v>
      </c>
    </row>
    <row r="10" spans="1:7" ht="15.75" x14ac:dyDescent="0.35">
      <c r="A10" s="229"/>
      <c r="B10" s="251"/>
      <c r="C10" s="292"/>
      <c r="D10" s="136"/>
      <c r="E10" s="108">
        <f t="shared" ref="E10:F10" si="7">D10+$C$9</f>
        <v>0</v>
      </c>
      <c r="F10" s="108">
        <f t="shared" si="7"/>
        <v>0</v>
      </c>
    </row>
    <row r="11" spans="1:7" ht="15.75" x14ac:dyDescent="0.35">
      <c r="A11" s="203" t="s">
        <v>224</v>
      </c>
      <c r="B11" s="234" t="s">
        <v>484</v>
      </c>
      <c r="C11" s="291"/>
      <c r="D11" s="107">
        <f t="shared" ref="D11:F11" si="8">D12*D7</f>
        <v>0</v>
      </c>
      <c r="E11" s="107">
        <f t="shared" si="8"/>
        <v>0</v>
      </c>
      <c r="F11" s="107">
        <f t="shared" si="8"/>
        <v>0</v>
      </c>
    </row>
    <row r="12" spans="1:7" ht="15.75" x14ac:dyDescent="0.35">
      <c r="A12" s="229"/>
      <c r="B12" s="251"/>
      <c r="C12" s="292"/>
      <c r="D12" s="136"/>
      <c r="E12" s="108">
        <f t="shared" ref="E12:F12" si="9">D12+$C$11</f>
        <v>0</v>
      </c>
      <c r="F12" s="108">
        <f t="shared" si="9"/>
        <v>0</v>
      </c>
    </row>
    <row r="13" spans="1:7" ht="31.5" x14ac:dyDescent="0.35">
      <c r="A13" s="70" t="s">
        <v>225</v>
      </c>
      <c r="B13" s="76" t="s">
        <v>226</v>
      </c>
      <c r="C13" s="175"/>
      <c r="D13" s="107">
        <f t="shared" ref="D13:F13" si="10">$C13*D9</f>
        <v>0</v>
      </c>
      <c r="E13" s="107">
        <f t="shared" si="10"/>
        <v>0</v>
      </c>
      <c r="F13" s="107">
        <f t="shared" si="10"/>
        <v>0</v>
      </c>
      <c r="G13" s="49"/>
    </row>
    <row r="14" spans="1:7" ht="31.5" x14ac:dyDescent="0.35">
      <c r="A14" s="70" t="s">
        <v>227</v>
      </c>
      <c r="B14" s="76" t="s">
        <v>228</v>
      </c>
      <c r="C14" s="175"/>
      <c r="D14" s="107">
        <f t="shared" ref="D14:F14" si="11">$C14*D11</f>
        <v>0</v>
      </c>
      <c r="E14" s="107">
        <f t="shared" si="11"/>
        <v>0</v>
      </c>
      <c r="F14" s="107">
        <f t="shared" si="11"/>
        <v>0</v>
      </c>
    </row>
    <row r="15" spans="1:7" ht="17.25" x14ac:dyDescent="0.35">
      <c r="A15" s="252"/>
      <c r="B15" s="242"/>
      <c r="C15" s="242"/>
      <c r="D15" s="242"/>
      <c r="E15" s="242"/>
      <c r="F15" s="243"/>
    </row>
    <row r="16" spans="1:7" ht="34.5" customHeight="1" x14ac:dyDescent="0.35">
      <c r="A16" s="53" t="s">
        <v>229</v>
      </c>
      <c r="B16" s="76" t="s">
        <v>230</v>
      </c>
      <c r="C16" s="159"/>
      <c r="D16" s="107">
        <f t="shared" ref="D16:F16" si="12">$C$16*D13</f>
        <v>0</v>
      </c>
      <c r="E16" s="107">
        <f t="shared" si="12"/>
        <v>0</v>
      </c>
      <c r="F16" s="107">
        <f t="shared" si="12"/>
        <v>0</v>
      </c>
    </row>
    <row r="17" spans="1:6" ht="36" customHeight="1" x14ac:dyDescent="0.35">
      <c r="A17" s="53" t="s">
        <v>231</v>
      </c>
      <c r="B17" s="76" t="s">
        <v>232</v>
      </c>
      <c r="C17" s="159"/>
      <c r="D17" s="107">
        <f t="shared" ref="D17:F17" si="13">$C$17*D14</f>
        <v>0</v>
      </c>
      <c r="E17" s="107">
        <f t="shared" si="13"/>
        <v>0</v>
      </c>
      <c r="F17" s="107">
        <f t="shared" si="13"/>
        <v>0</v>
      </c>
    </row>
    <row r="18" spans="1:6" ht="17.25" x14ac:dyDescent="0.35">
      <c r="A18" s="252"/>
      <c r="B18" s="242"/>
      <c r="C18" s="242"/>
      <c r="D18" s="242"/>
      <c r="E18" s="242"/>
      <c r="F18" s="243"/>
    </row>
    <row r="19" spans="1:6" ht="38.25" customHeight="1" thickBot="1" x14ac:dyDescent="0.4">
      <c r="A19" s="80" t="s">
        <v>233</v>
      </c>
      <c r="B19" s="293" t="s">
        <v>234</v>
      </c>
      <c r="C19" s="195"/>
      <c r="D19" s="106">
        <f t="shared" ref="D19:F19" si="14">SUM(D16:D17)</f>
        <v>0</v>
      </c>
      <c r="E19" s="106">
        <f t="shared" si="14"/>
        <v>0</v>
      </c>
      <c r="F19" s="106">
        <f t="shared" si="14"/>
        <v>0</v>
      </c>
    </row>
    <row r="20" spans="1:6" ht="15.75" thickTop="1" x14ac:dyDescent="0.35">
      <c r="C20" s="49"/>
    </row>
    <row r="21" spans="1:6" x14ac:dyDescent="0.35">
      <c r="C21" s="49"/>
    </row>
    <row r="22" spans="1:6" x14ac:dyDescent="0.35">
      <c r="C22" s="49"/>
    </row>
    <row r="23" spans="1:6" x14ac:dyDescent="0.35">
      <c r="C23" s="49"/>
    </row>
    <row r="24" spans="1:6" x14ac:dyDescent="0.35">
      <c r="C24" s="49"/>
    </row>
    <row r="25" spans="1:6" x14ac:dyDescent="0.35">
      <c r="C25" s="49"/>
    </row>
    <row r="26" spans="1:6" x14ac:dyDescent="0.35">
      <c r="C26" s="49"/>
    </row>
    <row r="27" spans="1:6" x14ac:dyDescent="0.35">
      <c r="C27" s="49"/>
    </row>
    <row r="28" spans="1:6" x14ac:dyDescent="0.35">
      <c r="C28" s="49"/>
    </row>
    <row r="29" spans="1:6" x14ac:dyDescent="0.35">
      <c r="C29" s="49"/>
    </row>
    <row r="30" spans="1:6" x14ac:dyDescent="0.35">
      <c r="C30" s="49"/>
    </row>
    <row r="31" spans="1:6" x14ac:dyDescent="0.35">
      <c r="C31" s="49"/>
    </row>
    <row r="32" spans="1:6" x14ac:dyDescent="0.35">
      <c r="C32" s="49"/>
    </row>
    <row r="33" spans="3:3" x14ac:dyDescent="0.35">
      <c r="C33" s="49"/>
    </row>
    <row r="34" spans="3:3" x14ac:dyDescent="0.35">
      <c r="C34" s="49"/>
    </row>
    <row r="35" spans="3:3" x14ac:dyDescent="0.35">
      <c r="C35" s="49"/>
    </row>
    <row r="36" spans="3:3" x14ac:dyDescent="0.35">
      <c r="C36" s="49"/>
    </row>
    <row r="37" spans="3:3" x14ac:dyDescent="0.35">
      <c r="C37" s="49"/>
    </row>
    <row r="38" spans="3:3" x14ac:dyDescent="0.35">
      <c r="C38" s="49"/>
    </row>
    <row r="39" spans="3:3" x14ac:dyDescent="0.35">
      <c r="C39" s="49"/>
    </row>
    <row r="40" spans="3:3" x14ac:dyDescent="0.35">
      <c r="C40" s="49"/>
    </row>
    <row r="41" spans="3:3" x14ac:dyDescent="0.35">
      <c r="C41" s="49"/>
    </row>
    <row r="42" spans="3:3" x14ac:dyDescent="0.35">
      <c r="C42" s="49"/>
    </row>
    <row r="43" spans="3:3" x14ac:dyDescent="0.35">
      <c r="C43" s="49"/>
    </row>
    <row r="44" spans="3:3" x14ac:dyDescent="0.35">
      <c r="C44" s="49"/>
    </row>
    <row r="45" spans="3:3" x14ac:dyDescent="0.35">
      <c r="C45" s="49"/>
    </row>
    <row r="46" spans="3:3" x14ac:dyDescent="0.35">
      <c r="C46" s="49"/>
    </row>
    <row r="47" spans="3:3" x14ac:dyDescent="0.35">
      <c r="C47" s="49"/>
    </row>
    <row r="48" spans="3:3" x14ac:dyDescent="0.35">
      <c r="C48" s="49"/>
    </row>
    <row r="49" spans="3:3" x14ac:dyDescent="0.35">
      <c r="C49" s="49"/>
    </row>
    <row r="50" spans="3:3" x14ac:dyDescent="0.35">
      <c r="C50" s="49"/>
    </row>
    <row r="51" spans="3:3" x14ac:dyDescent="0.35">
      <c r="C51" s="49"/>
    </row>
    <row r="52" spans="3:3" x14ac:dyDescent="0.35">
      <c r="C52" s="49"/>
    </row>
    <row r="53" spans="3:3" x14ac:dyDescent="0.35">
      <c r="C53" s="49"/>
    </row>
    <row r="54" spans="3:3" x14ac:dyDescent="0.35">
      <c r="C54" s="49"/>
    </row>
    <row r="55" spans="3:3" x14ac:dyDescent="0.35">
      <c r="C55" s="49"/>
    </row>
    <row r="56" spans="3:3" x14ac:dyDescent="0.35">
      <c r="C56" s="49"/>
    </row>
    <row r="57" spans="3:3" x14ac:dyDescent="0.35">
      <c r="C57" s="49"/>
    </row>
    <row r="58" spans="3:3" x14ac:dyDescent="0.35">
      <c r="C58" s="49"/>
    </row>
    <row r="59" spans="3:3" x14ac:dyDescent="0.35">
      <c r="C59" s="49"/>
    </row>
    <row r="60" spans="3:3" x14ac:dyDescent="0.35">
      <c r="C60" s="49"/>
    </row>
    <row r="61" spans="3:3" x14ac:dyDescent="0.35">
      <c r="C61" s="49"/>
    </row>
    <row r="62" spans="3:3" x14ac:dyDescent="0.35">
      <c r="C62" s="49"/>
    </row>
    <row r="63" spans="3:3" x14ac:dyDescent="0.35">
      <c r="C63" s="49"/>
    </row>
    <row r="64" spans="3:3" x14ac:dyDescent="0.35">
      <c r="C64" s="49"/>
    </row>
    <row r="65" spans="3:3" x14ac:dyDescent="0.35">
      <c r="C65" s="49"/>
    </row>
    <row r="66" spans="3:3" x14ac:dyDescent="0.35">
      <c r="C66" s="49"/>
    </row>
    <row r="67" spans="3:3" x14ac:dyDescent="0.35">
      <c r="C67" s="49"/>
    </row>
    <row r="68" spans="3:3" x14ac:dyDescent="0.35">
      <c r="C68" s="49"/>
    </row>
    <row r="69" spans="3:3" x14ac:dyDescent="0.35">
      <c r="C69" s="49"/>
    </row>
    <row r="70" spans="3:3" x14ac:dyDescent="0.35">
      <c r="C70" s="49"/>
    </row>
    <row r="71" spans="3:3" x14ac:dyDescent="0.35">
      <c r="C71" s="49"/>
    </row>
    <row r="72" spans="3:3" x14ac:dyDescent="0.35">
      <c r="C72" s="49"/>
    </row>
    <row r="73" spans="3:3" x14ac:dyDescent="0.35">
      <c r="C73" s="49"/>
    </row>
    <row r="74" spans="3:3" x14ac:dyDescent="0.35">
      <c r="C74" s="49"/>
    </row>
    <row r="75" spans="3:3" x14ac:dyDescent="0.35">
      <c r="C75" s="49"/>
    </row>
    <row r="76" spans="3:3" x14ac:dyDescent="0.35">
      <c r="C76" s="49"/>
    </row>
    <row r="77" spans="3:3" x14ac:dyDescent="0.35">
      <c r="C77" s="49"/>
    </row>
    <row r="78" spans="3:3" x14ac:dyDescent="0.35">
      <c r="C78" s="49"/>
    </row>
    <row r="79" spans="3:3" x14ac:dyDescent="0.35">
      <c r="C79" s="49"/>
    </row>
    <row r="80" spans="3:3" x14ac:dyDescent="0.35">
      <c r="C80" s="49"/>
    </row>
    <row r="81" spans="3:3" x14ac:dyDescent="0.35">
      <c r="C81" s="49"/>
    </row>
    <row r="82" spans="3:3" x14ac:dyDescent="0.35">
      <c r="C82" s="49"/>
    </row>
    <row r="83" spans="3:3" x14ac:dyDescent="0.35">
      <c r="C83" s="49"/>
    </row>
    <row r="84" spans="3:3" x14ac:dyDescent="0.35">
      <c r="C84" s="49"/>
    </row>
    <row r="85" spans="3:3" x14ac:dyDescent="0.35">
      <c r="C85" s="49"/>
    </row>
    <row r="86" spans="3:3" x14ac:dyDescent="0.35">
      <c r="C86" s="49"/>
    </row>
    <row r="87" spans="3:3" x14ac:dyDescent="0.35">
      <c r="C87" s="49"/>
    </row>
    <row r="88" spans="3:3" x14ac:dyDescent="0.35">
      <c r="C88" s="49"/>
    </row>
    <row r="89" spans="3:3" x14ac:dyDescent="0.35">
      <c r="C89" s="49"/>
    </row>
    <row r="90" spans="3:3" x14ac:dyDescent="0.35">
      <c r="C90" s="49"/>
    </row>
    <row r="91" spans="3:3" x14ac:dyDescent="0.35">
      <c r="C91" s="49"/>
    </row>
    <row r="92" spans="3:3" x14ac:dyDescent="0.35">
      <c r="C92" s="49"/>
    </row>
    <row r="93" spans="3:3" x14ac:dyDescent="0.35">
      <c r="C93" s="49"/>
    </row>
    <row r="94" spans="3:3" x14ac:dyDescent="0.35">
      <c r="C94" s="49"/>
    </row>
    <row r="95" spans="3:3" x14ac:dyDescent="0.35">
      <c r="C95" s="49"/>
    </row>
    <row r="96" spans="3:3" x14ac:dyDescent="0.35">
      <c r="C96" s="49"/>
    </row>
    <row r="97" spans="3:3" x14ac:dyDescent="0.35">
      <c r="C97" s="49"/>
    </row>
    <row r="98" spans="3:3" x14ac:dyDescent="0.35">
      <c r="C98" s="49"/>
    </row>
    <row r="99" spans="3:3" x14ac:dyDescent="0.35">
      <c r="C99" s="49"/>
    </row>
    <row r="100" spans="3:3" x14ac:dyDescent="0.35">
      <c r="C100" s="49"/>
    </row>
    <row r="101" spans="3:3" x14ac:dyDescent="0.35">
      <c r="C101" s="49"/>
    </row>
    <row r="102" spans="3:3" x14ac:dyDescent="0.35">
      <c r="C102" s="49"/>
    </row>
    <row r="103" spans="3:3" x14ac:dyDescent="0.35">
      <c r="C103" s="49"/>
    </row>
    <row r="104" spans="3:3" x14ac:dyDescent="0.35">
      <c r="C104" s="49"/>
    </row>
    <row r="105" spans="3:3" x14ac:dyDescent="0.35">
      <c r="C105" s="49"/>
    </row>
    <row r="106" spans="3:3" x14ac:dyDescent="0.35">
      <c r="C106" s="49"/>
    </row>
    <row r="107" spans="3:3" x14ac:dyDescent="0.35">
      <c r="C107" s="49"/>
    </row>
    <row r="108" spans="3:3" x14ac:dyDescent="0.35">
      <c r="C108" s="49"/>
    </row>
    <row r="109" spans="3:3" x14ac:dyDescent="0.35">
      <c r="C109" s="49"/>
    </row>
    <row r="110" spans="3:3" x14ac:dyDescent="0.35">
      <c r="C110" s="49"/>
    </row>
    <row r="111" spans="3:3" x14ac:dyDescent="0.35">
      <c r="C111" s="49"/>
    </row>
    <row r="112" spans="3:3" x14ac:dyDescent="0.35">
      <c r="C112" s="49"/>
    </row>
    <row r="113" spans="3:3" x14ac:dyDescent="0.35">
      <c r="C113" s="49"/>
    </row>
    <row r="114" spans="3:3" x14ac:dyDescent="0.35">
      <c r="C114" s="49"/>
    </row>
    <row r="115" spans="3:3" x14ac:dyDescent="0.35">
      <c r="C115" s="49"/>
    </row>
    <row r="116" spans="3:3" x14ac:dyDescent="0.35">
      <c r="C116" s="49"/>
    </row>
    <row r="117" spans="3:3" x14ac:dyDescent="0.35">
      <c r="C117" s="49"/>
    </row>
    <row r="118" spans="3:3" x14ac:dyDescent="0.35">
      <c r="C118" s="49"/>
    </row>
    <row r="119" spans="3:3" x14ac:dyDescent="0.35">
      <c r="C119" s="49"/>
    </row>
    <row r="120" spans="3:3" x14ac:dyDescent="0.35">
      <c r="C120" s="49"/>
    </row>
    <row r="121" spans="3:3" x14ac:dyDescent="0.35">
      <c r="C121" s="49"/>
    </row>
    <row r="122" spans="3:3" x14ac:dyDescent="0.35">
      <c r="C122" s="49"/>
    </row>
    <row r="123" spans="3:3" x14ac:dyDescent="0.35">
      <c r="C123" s="49"/>
    </row>
    <row r="124" spans="3:3" x14ac:dyDescent="0.35">
      <c r="C124" s="49"/>
    </row>
    <row r="125" spans="3:3" x14ac:dyDescent="0.35">
      <c r="C125" s="49"/>
    </row>
    <row r="126" spans="3:3" x14ac:dyDescent="0.35">
      <c r="C126" s="49"/>
    </row>
    <row r="127" spans="3:3" x14ac:dyDescent="0.35">
      <c r="C127" s="49"/>
    </row>
    <row r="128" spans="3:3" x14ac:dyDescent="0.35">
      <c r="C128" s="49"/>
    </row>
    <row r="129" spans="3:3" x14ac:dyDescent="0.35">
      <c r="C129" s="49"/>
    </row>
    <row r="130" spans="3:3" x14ac:dyDescent="0.35">
      <c r="C130" s="49"/>
    </row>
    <row r="131" spans="3:3" x14ac:dyDescent="0.35">
      <c r="C131" s="49"/>
    </row>
    <row r="132" spans="3:3" x14ac:dyDescent="0.35">
      <c r="C132" s="49"/>
    </row>
    <row r="133" spans="3:3" x14ac:dyDescent="0.35">
      <c r="C133" s="49"/>
    </row>
    <row r="134" spans="3:3" x14ac:dyDescent="0.35">
      <c r="C134" s="49"/>
    </row>
    <row r="135" spans="3:3" x14ac:dyDescent="0.35">
      <c r="C135" s="49"/>
    </row>
    <row r="136" spans="3:3" x14ac:dyDescent="0.35">
      <c r="C136" s="49"/>
    </row>
    <row r="137" spans="3:3" x14ac:dyDescent="0.35">
      <c r="C137" s="49"/>
    </row>
    <row r="138" spans="3:3" x14ac:dyDescent="0.35">
      <c r="C138" s="49"/>
    </row>
    <row r="139" spans="3:3" x14ac:dyDescent="0.35">
      <c r="C139" s="49"/>
    </row>
    <row r="140" spans="3:3" x14ac:dyDescent="0.35">
      <c r="C140" s="49"/>
    </row>
    <row r="141" spans="3:3" x14ac:dyDescent="0.35">
      <c r="C141" s="49"/>
    </row>
    <row r="142" spans="3:3" x14ac:dyDescent="0.35">
      <c r="C142" s="49"/>
    </row>
    <row r="143" spans="3:3" x14ac:dyDescent="0.35">
      <c r="C143" s="49"/>
    </row>
    <row r="144" spans="3:3" x14ac:dyDescent="0.35">
      <c r="C144" s="49"/>
    </row>
    <row r="145" spans="3:3" x14ac:dyDescent="0.35">
      <c r="C145" s="49"/>
    </row>
    <row r="146" spans="3:3" x14ac:dyDescent="0.35">
      <c r="C146" s="49"/>
    </row>
    <row r="147" spans="3:3" x14ac:dyDescent="0.35">
      <c r="C147" s="49"/>
    </row>
    <row r="148" spans="3:3" x14ac:dyDescent="0.35">
      <c r="C148" s="49"/>
    </row>
    <row r="149" spans="3:3" x14ac:dyDescent="0.35">
      <c r="C149" s="49"/>
    </row>
    <row r="150" spans="3:3" x14ac:dyDescent="0.35">
      <c r="C150" s="49"/>
    </row>
    <row r="151" spans="3:3" x14ac:dyDescent="0.35">
      <c r="C151" s="49"/>
    </row>
    <row r="152" spans="3:3" x14ac:dyDescent="0.35">
      <c r="C152" s="49"/>
    </row>
    <row r="153" spans="3:3" x14ac:dyDescent="0.35">
      <c r="C153" s="49"/>
    </row>
    <row r="154" spans="3:3" x14ac:dyDescent="0.35">
      <c r="C154" s="49"/>
    </row>
    <row r="155" spans="3:3" x14ac:dyDescent="0.35">
      <c r="C155" s="49"/>
    </row>
    <row r="156" spans="3:3" x14ac:dyDescent="0.35">
      <c r="C156" s="49"/>
    </row>
    <row r="157" spans="3:3" x14ac:dyDescent="0.35">
      <c r="C157" s="49"/>
    </row>
    <row r="158" spans="3:3" x14ac:dyDescent="0.35">
      <c r="C158" s="49"/>
    </row>
    <row r="159" spans="3:3" x14ac:dyDescent="0.35">
      <c r="C159" s="49"/>
    </row>
    <row r="160" spans="3:3" x14ac:dyDescent="0.35">
      <c r="C160" s="49"/>
    </row>
    <row r="161" spans="3:3" x14ac:dyDescent="0.35">
      <c r="C161" s="49"/>
    </row>
    <row r="162" spans="3:3" x14ac:dyDescent="0.35">
      <c r="C162" s="49"/>
    </row>
    <row r="163" spans="3:3" x14ac:dyDescent="0.35">
      <c r="C163" s="49"/>
    </row>
    <row r="164" spans="3:3" x14ac:dyDescent="0.35">
      <c r="C164" s="49"/>
    </row>
    <row r="165" spans="3:3" x14ac:dyDescent="0.35">
      <c r="C165" s="49"/>
    </row>
    <row r="166" spans="3:3" x14ac:dyDescent="0.35">
      <c r="C166" s="49"/>
    </row>
    <row r="167" spans="3:3" x14ac:dyDescent="0.35">
      <c r="C167" s="49"/>
    </row>
    <row r="168" spans="3:3" x14ac:dyDescent="0.35">
      <c r="C168" s="49"/>
    </row>
    <row r="169" spans="3:3" x14ac:dyDescent="0.35">
      <c r="C169" s="49"/>
    </row>
    <row r="170" spans="3:3" x14ac:dyDescent="0.35">
      <c r="C170" s="49"/>
    </row>
    <row r="171" spans="3:3" x14ac:dyDescent="0.35">
      <c r="C171" s="49"/>
    </row>
    <row r="172" spans="3:3" x14ac:dyDescent="0.35">
      <c r="C172" s="49"/>
    </row>
    <row r="173" spans="3:3" x14ac:dyDescent="0.35">
      <c r="C173" s="49"/>
    </row>
    <row r="174" spans="3:3" x14ac:dyDescent="0.35">
      <c r="C174" s="49"/>
    </row>
    <row r="175" spans="3:3" x14ac:dyDescent="0.35">
      <c r="C175" s="49"/>
    </row>
    <row r="176" spans="3:3" x14ac:dyDescent="0.35">
      <c r="C176" s="49"/>
    </row>
    <row r="177" spans="3:3" x14ac:dyDescent="0.35">
      <c r="C177" s="49"/>
    </row>
    <row r="178" spans="3:3" x14ac:dyDescent="0.35">
      <c r="C178" s="49"/>
    </row>
    <row r="179" spans="3:3" x14ac:dyDescent="0.35">
      <c r="C179" s="49"/>
    </row>
    <row r="180" spans="3:3" x14ac:dyDescent="0.35">
      <c r="C180" s="49"/>
    </row>
    <row r="181" spans="3:3" x14ac:dyDescent="0.35">
      <c r="C181" s="49"/>
    </row>
    <row r="182" spans="3:3" x14ac:dyDescent="0.35">
      <c r="C182" s="49"/>
    </row>
    <row r="183" spans="3:3" x14ac:dyDescent="0.35">
      <c r="C183" s="49"/>
    </row>
    <row r="184" spans="3:3" x14ac:dyDescent="0.35">
      <c r="C184" s="49"/>
    </row>
    <row r="185" spans="3:3" x14ac:dyDescent="0.35">
      <c r="C185" s="49"/>
    </row>
    <row r="186" spans="3:3" x14ac:dyDescent="0.35">
      <c r="C186" s="49"/>
    </row>
    <row r="187" spans="3:3" x14ac:dyDescent="0.35">
      <c r="C187" s="49"/>
    </row>
    <row r="188" spans="3:3" x14ac:dyDescent="0.35">
      <c r="C188" s="49"/>
    </row>
    <row r="189" spans="3:3" x14ac:dyDescent="0.35">
      <c r="C189" s="49"/>
    </row>
    <row r="190" spans="3:3" x14ac:dyDescent="0.35">
      <c r="C190" s="49"/>
    </row>
    <row r="191" spans="3:3" x14ac:dyDescent="0.35">
      <c r="C191" s="49"/>
    </row>
    <row r="192" spans="3:3" x14ac:dyDescent="0.35">
      <c r="C192" s="49"/>
    </row>
    <row r="193" spans="3:3" x14ac:dyDescent="0.35">
      <c r="C193" s="49"/>
    </row>
    <row r="194" spans="3:3" x14ac:dyDescent="0.35">
      <c r="C194" s="49"/>
    </row>
    <row r="195" spans="3:3" x14ac:dyDescent="0.35">
      <c r="C195" s="49"/>
    </row>
    <row r="196" spans="3:3" x14ac:dyDescent="0.35">
      <c r="C196" s="49"/>
    </row>
    <row r="197" spans="3:3" x14ac:dyDescent="0.35">
      <c r="C197" s="49"/>
    </row>
    <row r="198" spans="3:3" x14ac:dyDescent="0.35">
      <c r="C198" s="49"/>
    </row>
    <row r="199" spans="3:3" x14ac:dyDescent="0.35">
      <c r="C199" s="49"/>
    </row>
    <row r="200" spans="3:3" x14ac:dyDescent="0.35">
      <c r="C200" s="49"/>
    </row>
    <row r="201" spans="3:3" x14ac:dyDescent="0.35">
      <c r="C201" s="49"/>
    </row>
    <row r="202" spans="3:3" x14ac:dyDescent="0.35">
      <c r="C202" s="49"/>
    </row>
    <row r="203" spans="3:3" x14ac:dyDescent="0.35">
      <c r="C203" s="49"/>
    </row>
    <row r="204" spans="3:3" x14ac:dyDescent="0.35">
      <c r="C204" s="49"/>
    </row>
    <row r="205" spans="3:3" x14ac:dyDescent="0.35">
      <c r="C205" s="49"/>
    </row>
    <row r="206" spans="3:3" x14ac:dyDescent="0.35">
      <c r="C206" s="49"/>
    </row>
    <row r="207" spans="3:3" x14ac:dyDescent="0.35">
      <c r="C207" s="49"/>
    </row>
    <row r="208" spans="3:3" x14ac:dyDescent="0.35">
      <c r="C208" s="49"/>
    </row>
    <row r="209" spans="3:3" x14ac:dyDescent="0.35">
      <c r="C209" s="49"/>
    </row>
    <row r="210" spans="3:3" x14ac:dyDescent="0.35">
      <c r="C210" s="49"/>
    </row>
    <row r="211" spans="3:3" x14ac:dyDescent="0.35">
      <c r="C211" s="49"/>
    </row>
    <row r="212" spans="3:3" x14ac:dyDescent="0.35">
      <c r="C212" s="49"/>
    </row>
    <row r="213" spans="3:3" x14ac:dyDescent="0.35">
      <c r="C213" s="49"/>
    </row>
    <row r="214" spans="3:3" x14ac:dyDescent="0.35">
      <c r="C214" s="49"/>
    </row>
    <row r="215" spans="3:3" x14ac:dyDescent="0.35">
      <c r="C215" s="49"/>
    </row>
    <row r="216" spans="3:3" x14ac:dyDescent="0.35">
      <c r="C216" s="49"/>
    </row>
    <row r="217" spans="3:3" x14ac:dyDescent="0.35">
      <c r="C217" s="49"/>
    </row>
    <row r="218" spans="3:3" x14ac:dyDescent="0.35">
      <c r="C218" s="49"/>
    </row>
    <row r="219" spans="3:3" x14ac:dyDescent="0.35">
      <c r="C219" s="49"/>
    </row>
    <row r="220" spans="3:3" x14ac:dyDescent="0.35">
      <c r="C220" s="49"/>
    </row>
    <row r="221" spans="3:3" x14ac:dyDescent="0.35">
      <c r="C221" s="49"/>
    </row>
    <row r="222" spans="3:3" x14ac:dyDescent="0.35">
      <c r="C222" s="49"/>
    </row>
    <row r="223" spans="3:3" x14ac:dyDescent="0.35">
      <c r="C223" s="49"/>
    </row>
    <row r="224" spans="3:3" x14ac:dyDescent="0.35">
      <c r="C224" s="49"/>
    </row>
    <row r="225" spans="3:3" x14ac:dyDescent="0.35">
      <c r="C225" s="49"/>
    </row>
    <row r="226" spans="3:3" x14ac:dyDescent="0.35">
      <c r="C226" s="49"/>
    </row>
    <row r="227" spans="3:3" x14ac:dyDescent="0.35">
      <c r="C227" s="49"/>
    </row>
    <row r="228" spans="3:3" x14ac:dyDescent="0.35">
      <c r="C228" s="49"/>
    </row>
    <row r="229" spans="3:3" x14ac:dyDescent="0.35">
      <c r="C229" s="49"/>
    </row>
    <row r="230" spans="3:3" x14ac:dyDescent="0.35">
      <c r="C230" s="49"/>
    </row>
    <row r="231" spans="3:3" x14ac:dyDescent="0.35">
      <c r="C231" s="49"/>
    </row>
    <row r="232" spans="3:3" x14ac:dyDescent="0.35">
      <c r="C232" s="49"/>
    </row>
    <row r="233" spans="3:3" x14ac:dyDescent="0.35">
      <c r="C233" s="49"/>
    </row>
    <row r="234" spans="3:3" x14ac:dyDescent="0.35">
      <c r="C234" s="49"/>
    </row>
    <row r="235" spans="3:3" x14ac:dyDescent="0.35">
      <c r="C235" s="49"/>
    </row>
    <row r="236" spans="3:3" x14ac:dyDescent="0.35">
      <c r="C236" s="49"/>
    </row>
    <row r="237" spans="3:3" x14ac:dyDescent="0.35">
      <c r="C237" s="49"/>
    </row>
    <row r="238" spans="3:3" x14ac:dyDescent="0.35">
      <c r="C238" s="49"/>
    </row>
    <row r="239" spans="3:3" x14ac:dyDescent="0.35">
      <c r="C239" s="49"/>
    </row>
    <row r="240" spans="3:3" x14ac:dyDescent="0.35">
      <c r="C240" s="49"/>
    </row>
    <row r="241" spans="3:3" x14ac:dyDescent="0.35">
      <c r="C241" s="49"/>
    </row>
    <row r="242" spans="3:3" x14ac:dyDescent="0.35">
      <c r="C242" s="49"/>
    </row>
    <row r="243" spans="3:3" x14ac:dyDescent="0.35">
      <c r="C243" s="49"/>
    </row>
    <row r="244" spans="3:3" x14ac:dyDescent="0.35">
      <c r="C244" s="49"/>
    </row>
    <row r="245" spans="3:3" x14ac:dyDescent="0.35">
      <c r="C245" s="49"/>
    </row>
    <row r="246" spans="3:3" x14ac:dyDescent="0.35">
      <c r="C246" s="49"/>
    </row>
    <row r="247" spans="3:3" x14ac:dyDescent="0.35">
      <c r="C247" s="49"/>
    </row>
    <row r="248" spans="3:3" x14ac:dyDescent="0.35">
      <c r="C248" s="49"/>
    </row>
    <row r="249" spans="3:3" x14ac:dyDescent="0.35">
      <c r="C249" s="49"/>
    </row>
    <row r="250" spans="3:3" x14ac:dyDescent="0.35">
      <c r="C250" s="49"/>
    </row>
    <row r="251" spans="3:3" x14ac:dyDescent="0.35">
      <c r="C251" s="49"/>
    </row>
    <row r="252" spans="3:3" x14ac:dyDescent="0.35">
      <c r="C252" s="49"/>
    </row>
    <row r="253" spans="3:3" x14ac:dyDescent="0.35">
      <c r="C253" s="49"/>
    </row>
    <row r="254" spans="3:3" x14ac:dyDescent="0.35">
      <c r="C254" s="49"/>
    </row>
    <row r="255" spans="3:3" x14ac:dyDescent="0.35">
      <c r="C255" s="49"/>
    </row>
    <row r="256" spans="3:3" x14ac:dyDescent="0.35">
      <c r="C256" s="49"/>
    </row>
    <row r="257" spans="3:3" x14ac:dyDescent="0.35">
      <c r="C257" s="49"/>
    </row>
    <row r="258" spans="3:3" x14ac:dyDescent="0.35">
      <c r="C258" s="49"/>
    </row>
    <row r="259" spans="3:3" x14ac:dyDescent="0.35">
      <c r="C259" s="49"/>
    </row>
    <row r="260" spans="3:3" x14ac:dyDescent="0.35">
      <c r="C260" s="49"/>
    </row>
    <row r="261" spans="3:3" x14ac:dyDescent="0.35">
      <c r="C261" s="49"/>
    </row>
    <row r="262" spans="3:3" x14ac:dyDescent="0.35">
      <c r="C262" s="49"/>
    </row>
    <row r="263" spans="3:3" x14ac:dyDescent="0.35">
      <c r="C263" s="49"/>
    </row>
    <row r="264" spans="3:3" x14ac:dyDescent="0.35">
      <c r="C264" s="49"/>
    </row>
    <row r="265" spans="3:3" x14ac:dyDescent="0.35">
      <c r="C265" s="49"/>
    </row>
    <row r="266" spans="3:3" x14ac:dyDescent="0.35">
      <c r="C266" s="49"/>
    </row>
    <row r="267" spans="3:3" x14ac:dyDescent="0.35">
      <c r="C267" s="49"/>
    </row>
    <row r="268" spans="3:3" x14ac:dyDescent="0.35">
      <c r="C268" s="49"/>
    </row>
    <row r="269" spans="3:3" x14ac:dyDescent="0.35">
      <c r="C269" s="49"/>
    </row>
    <row r="270" spans="3:3" x14ac:dyDescent="0.35">
      <c r="C270" s="49"/>
    </row>
    <row r="271" spans="3:3" x14ac:dyDescent="0.35">
      <c r="C271" s="49"/>
    </row>
    <row r="272" spans="3:3" x14ac:dyDescent="0.35">
      <c r="C272" s="49"/>
    </row>
    <row r="273" spans="3:3" x14ac:dyDescent="0.35">
      <c r="C273" s="49"/>
    </row>
    <row r="274" spans="3:3" x14ac:dyDescent="0.35">
      <c r="C274" s="49"/>
    </row>
    <row r="275" spans="3:3" x14ac:dyDescent="0.35">
      <c r="C275" s="49"/>
    </row>
    <row r="276" spans="3:3" x14ac:dyDescent="0.35">
      <c r="C276" s="49"/>
    </row>
    <row r="277" spans="3:3" x14ac:dyDescent="0.35">
      <c r="C277" s="49"/>
    </row>
    <row r="278" spans="3:3" x14ac:dyDescent="0.35">
      <c r="C278" s="49"/>
    </row>
    <row r="279" spans="3:3" x14ac:dyDescent="0.35">
      <c r="C279" s="49"/>
    </row>
    <row r="280" spans="3:3" x14ac:dyDescent="0.35">
      <c r="C280" s="49"/>
    </row>
    <row r="281" spans="3:3" x14ac:dyDescent="0.35">
      <c r="C281" s="49"/>
    </row>
    <row r="282" spans="3:3" x14ac:dyDescent="0.35">
      <c r="C282" s="49"/>
    </row>
    <row r="283" spans="3:3" x14ac:dyDescent="0.35">
      <c r="C283" s="49"/>
    </row>
    <row r="284" spans="3:3" x14ac:dyDescent="0.35">
      <c r="C284" s="49"/>
    </row>
    <row r="285" spans="3:3" x14ac:dyDescent="0.35">
      <c r="C285" s="49"/>
    </row>
    <row r="286" spans="3:3" x14ac:dyDescent="0.35">
      <c r="C286" s="49"/>
    </row>
    <row r="287" spans="3:3" x14ac:dyDescent="0.35">
      <c r="C287" s="49"/>
    </row>
    <row r="288" spans="3:3" x14ac:dyDescent="0.35">
      <c r="C288" s="49"/>
    </row>
    <row r="289" spans="3:3" x14ac:dyDescent="0.35">
      <c r="C289" s="49"/>
    </row>
    <row r="290" spans="3:3" x14ac:dyDescent="0.35">
      <c r="C290" s="49"/>
    </row>
    <row r="291" spans="3:3" x14ac:dyDescent="0.35">
      <c r="C291" s="49"/>
    </row>
    <row r="292" spans="3:3" x14ac:dyDescent="0.35">
      <c r="C292" s="49"/>
    </row>
    <row r="293" spans="3:3" x14ac:dyDescent="0.35">
      <c r="C293" s="49"/>
    </row>
    <row r="294" spans="3:3" x14ac:dyDescent="0.35">
      <c r="C294" s="49"/>
    </row>
    <row r="295" spans="3:3" x14ac:dyDescent="0.35">
      <c r="C295" s="49"/>
    </row>
    <row r="296" spans="3:3" x14ac:dyDescent="0.35">
      <c r="C296" s="49"/>
    </row>
    <row r="297" spans="3:3" x14ac:dyDescent="0.35">
      <c r="C297" s="49"/>
    </row>
    <row r="298" spans="3:3" x14ac:dyDescent="0.35">
      <c r="C298" s="49"/>
    </row>
    <row r="299" spans="3:3" x14ac:dyDescent="0.35">
      <c r="C299" s="49"/>
    </row>
    <row r="300" spans="3:3" x14ac:dyDescent="0.35">
      <c r="C300" s="49"/>
    </row>
    <row r="301" spans="3:3" x14ac:dyDescent="0.35">
      <c r="C301" s="49"/>
    </row>
    <row r="302" spans="3:3" x14ac:dyDescent="0.35">
      <c r="C302" s="49"/>
    </row>
    <row r="303" spans="3:3" x14ac:dyDescent="0.35">
      <c r="C303" s="49"/>
    </row>
    <row r="304" spans="3:3" x14ac:dyDescent="0.35">
      <c r="C304" s="49"/>
    </row>
    <row r="305" spans="3:3" x14ac:dyDescent="0.35">
      <c r="C305" s="49"/>
    </row>
    <row r="306" spans="3:3" x14ac:dyDescent="0.35">
      <c r="C306" s="49"/>
    </row>
    <row r="307" spans="3:3" x14ac:dyDescent="0.35">
      <c r="C307" s="49"/>
    </row>
    <row r="308" spans="3:3" x14ac:dyDescent="0.35">
      <c r="C308" s="49"/>
    </row>
    <row r="309" spans="3:3" x14ac:dyDescent="0.35">
      <c r="C309" s="49"/>
    </row>
    <row r="310" spans="3:3" x14ac:dyDescent="0.35">
      <c r="C310" s="49"/>
    </row>
    <row r="311" spans="3:3" x14ac:dyDescent="0.35">
      <c r="C311" s="49"/>
    </row>
    <row r="312" spans="3:3" x14ac:dyDescent="0.35">
      <c r="C312" s="49"/>
    </row>
    <row r="313" spans="3:3" x14ac:dyDescent="0.35">
      <c r="C313" s="49"/>
    </row>
    <row r="314" spans="3:3" x14ac:dyDescent="0.35">
      <c r="C314" s="49"/>
    </row>
    <row r="315" spans="3:3" x14ac:dyDescent="0.35">
      <c r="C315" s="49"/>
    </row>
    <row r="316" spans="3:3" x14ac:dyDescent="0.35">
      <c r="C316" s="49"/>
    </row>
    <row r="317" spans="3:3" x14ac:dyDescent="0.35">
      <c r="C317" s="49"/>
    </row>
    <row r="318" spans="3:3" x14ac:dyDescent="0.35">
      <c r="C318" s="49"/>
    </row>
    <row r="319" spans="3:3" x14ac:dyDescent="0.35">
      <c r="C319" s="49"/>
    </row>
    <row r="320" spans="3:3" x14ac:dyDescent="0.35">
      <c r="C320" s="49"/>
    </row>
    <row r="321" spans="3:3" x14ac:dyDescent="0.35">
      <c r="C321" s="49"/>
    </row>
    <row r="322" spans="3:3" x14ac:dyDescent="0.35">
      <c r="C322" s="49"/>
    </row>
    <row r="323" spans="3:3" x14ac:dyDescent="0.35">
      <c r="C323" s="49"/>
    </row>
    <row r="324" spans="3:3" x14ac:dyDescent="0.35">
      <c r="C324" s="49"/>
    </row>
    <row r="325" spans="3:3" x14ac:dyDescent="0.35">
      <c r="C325" s="49"/>
    </row>
    <row r="326" spans="3:3" x14ac:dyDescent="0.35">
      <c r="C326" s="49"/>
    </row>
    <row r="327" spans="3:3" x14ac:dyDescent="0.35">
      <c r="C327" s="49"/>
    </row>
    <row r="328" spans="3:3" x14ac:dyDescent="0.35">
      <c r="C328" s="49"/>
    </row>
    <row r="329" spans="3:3" x14ac:dyDescent="0.35">
      <c r="C329" s="49"/>
    </row>
    <row r="330" spans="3:3" x14ac:dyDescent="0.35">
      <c r="C330" s="49"/>
    </row>
    <row r="331" spans="3:3" x14ac:dyDescent="0.35">
      <c r="C331" s="49"/>
    </row>
    <row r="332" spans="3:3" x14ac:dyDescent="0.35">
      <c r="C332" s="49"/>
    </row>
    <row r="333" spans="3:3" x14ac:dyDescent="0.35">
      <c r="C333" s="49"/>
    </row>
    <row r="334" spans="3:3" x14ac:dyDescent="0.35">
      <c r="C334" s="49"/>
    </row>
    <row r="335" spans="3:3" x14ac:dyDescent="0.35">
      <c r="C335" s="49"/>
    </row>
    <row r="336" spans="3:3" x14ac:dyDescent="0.35">
      <c r="C336" s="49"/>
    </row>
    <row r="337" spans="3:3" x14ac:dyDescent="0.35">
      <c r="C337" s="49"/>
    </row>
    <row r="338" spans="3:3" x14ac:dyDescent="0.35">
      <c r="C338" s="49"/>
    </row>
    <row r="339" spans="3:3" x14ac:dyDescent="0.35">
      <c r="C339" s="49"/>
    </row>
    <row r="340" spans="3:3" x14ac:dyDescent="0.35">
      <c r="C340" s="49"/>
    </row>
    <row r="341" spans="3:3" x14ac:dyDescent="0.35">
      <c r="C341" s="49"/>
    </row>
    <row r="342" spans="3:3" x14ac:dyDescent="0.35">
      <c r="C342" s="49"/>
    </row>
    <row r="343" spans="3:3" x14ac:dyDescent="0.35">
      <c r="C343" s="49"/>
    </row>
    <row r="344" spans="3:3" x14ac:dyDescent="0.35">
      <c r="C344" s="49"/>
    </row>
    <row r="345" spans="3:3" x14ac:dyDescent="0.35">
      <c r="C345" s="49"/>
    </row>
    <row r="346" spans="3:3" x14ac:dyDescent="0.35">
      <c r="C346" s="49"/>
    </row>
    <row r="347" spans="3:3" x14ac:dyDescent="0.35">
      <c r="C347" s="49"/>
    </row>
    <row r="348" spans="3:3" x14ac:dyDescent="0.35">
      <c r="C348" s="49"/>
    </row>
    <row r="349" spans="3:3" x14ac:dyDescent="0.35">
      <c r="C349" s="49"/>
    </row>
    <row r="350" spans="3:3" x14ac:dyDescent="0.35">
      <c r="C350" s="49"/>
    </row>
    <row r="351" spans="3:3" x14ac:dyDescent="0.35">
      <c r="C351" s="49"/>
    </row>
    <row r="352" spans="3:3" x14ac:dyDescent="0.35">
      <c r="C352" s="49"/>
    </row>
    <row r="353" spans="3:3" x14ac:dyDescent="0.35">
      <c r="C353" s="49"/>
    </row>
    <row r="354" spans="3:3" x14ac:dyDescent="0.35">
      <c r="C354" s="49"/>
    </row>
    <row r="355" spans="3:3" x14ac:dyDescent="0.35">
      <c r="C355" s="49"/>
    </row>
    <row r="356" spans="3:3" x14ac:dyDescent="0.35">
      <c r="C356" s="49"/>
    </row>
    <row r="357" spans="3:3" x14ac:dyDescent="0.35">
      <c r="C357" s="49"/>
    </row>
    <row r="358" spans="3:3" x14ac:dyDescent="0.35">
      <c r="C358" s="49"/>
    </row>
    <row r="359" spans="3:3" x14ac:dyDescent="0.35">
      <c r="C359" s="49"/>
    </row>
    <row r="360" spans="3:3" x14ac:dyDescent="0.35">
      <c r="C360" s="49"/>
    </row>
    <row r="361" spans="3:3" x14ac:dyDescent="0.35">
      <c r="C361" s="49"/>
    </row>
    <row r="362" spans="3:3" x14ac:dyDescent="0.35">
      <c r="C362" s="49"/>
    </row>
    <row r="363" spans="3:3" x14ac:dyDescent="0.35">
      <c r="C363" s="49"/>
    </row>
    <row r="364" spans="3:3" x14ac:dyDescent="0.35">
      <c r="C364" s="49"/>
    </row>
    <row r="365" spans="3:3" x14ac:dyDescent="0.35">
      <c r="C365" s="49"/>
    </row>
    <row r="366" spans="3:3" x14ac:dyDescent="0.35">
      <c r="C366" s="49"/>
    </row>
    <row r="367" spans="3:3" x14ac:dyDescent="0.35">
      <c r="C367" s="49"/>
    </row>
    <row r="368" spans="3:3" x14ac:dyDescent="0.35">
      <c r="C368" s="49"/>
    </row>
    <row r="369" spans="3:3" x14ac:dyDescent="0.35">
      <c r="C369" s="49"/>
    </row>
    <row r="370" spans="3:3" x14ac:dyDescent="0.35">
      <c r="C370" s="49"/>
    </row>
    <row r="371" spans="3:3" x14ac:dyDescent="0.35">
      <c r="C371" s="49"/>
    </row>
    <row r="372" spans="3:3" x14ac:dyDescent="0.35">
      <c r="C372" s="49"/>
    </row>
    <row r="373" spans="3:3" x14ac:dyDescent="0.35">
      <c r="C373" s="49"/>
    </row>
    <row r="374" spans="3:3" x14ac:dyDescent="0.35">
      <c r="C374" s="49"/>
    </row>
    <row r="375" spans="3:3" x14ac:dyDescent="0.35">
      <c r="C375" s="49"/>
    </row>
    <row r="376" spans="3:3" x14ac:dyDescent="0.35">
      <c r="C376" s="49"/>
    </row>
    <row r="377" spans="3:3" x14ac:dyDescent="0.35">
      <c r="C377" s="49"/>
    </row>
    <row r="378" spans="3:3" x14ac:dyDescent="0.35">
      <c r="C378" s="49"/>
    </row>
    <row r="379" spans="3:3" x14ac:dyDescent="0.35">
      <c r="C379" s="49"/>
    </row>
    <row r="380" spans="3:3" x14ac:dyDescent="0.35">
      <c r="C380" s="49"/>
    </row>
    <row r="381" spans="3:3" x14ac:dyDescent="0.35">
      <c r="C381" s="49"/>
    </row>
    <row r="382" spans="3:3" x14ac:dyDescent="0.35">
      <c r="C382" s="49"/>
    </row>
    <row r="383" spans="3:3" x14ac:dyDescent="0.35">
      <c r="C383" s="49"/>
    </row>
    <row r="384" spans="3:3" x14ac:dyDescent="0.35">
      <c r="C384" s="49"/>
    </row>
    <row r="385" spans="3:3" x14ac:dyDescent="0.35">
      <c r="C385" s="49"/>
    </row>
    <row r="386" spans="3:3" x14ac:dyDescent="0.35">
      <c r="C386" s="49"/>
    </row>
    <row r="387" spans="3:3" x14ac:dyDescent="0.35">
      <c r="C387" s="49"/>
    </row>
    <row r="388" spans="3:3" x14ac:dyDescent="0.35">
      <c r="C388" s="49"/>
    </row>
    <row r="389" spans="3:3" x14ac:dyDescent="0.35">
      <c r="C389" s="49"/>
    </row>
    <row r="390" spans="3:3" x14ac:dyDescent="0.35">
      <c r="C390" s="49"/>
    </row>
    <row r="391" spans="3:3" x14ac:dyDescent="0.35">
      <c r="C391" s="49"/>
    </row>
    <row r="392" spans="3:3" x14ac:dyDescent="0.35">
      <c r="C392" s="49"/>
    </row>
    <row r="393" spans="3:3" x14ac:dyDescent="0.35">
      <c r="C393" s="49"/>
    </row>
    <row r="394" spans="3:3" x14ac:dyDescent="0.35">
      <c r="C394" s="49"/>
    </row>
    <row r="395" spans="3:3" x14ac:dyDescent="0.35">
      <c r="C395" s="49"/>
    </row>
    <row r="396" spans="3:3" x14ac:dyDescent="0.35">
      <c r="C396" s="49"/>
    </row>
    <row r="397" spans="3:3" x14ac:dyDescent="0.35">
      <c r="C397" s="49"/>
    </row>
    <row r="398" spans="3:3" x14ac:dyDescent="0.35">
      <c r="C398" s="49"/>
    </row>
    <row r="399" spans="3:3" x14ac:dyDescent="0.35">
      <c r="C399" s="49"/>
    </row>
    <row r="400" spans="3:3" x14ac:dyDescent="0.35">
      <c r="C400" s="49"/>
    </row>
    <row r="401" spans="3:3" x14ac:dyDescent="0.35">
      <c r="C401" s="49"/>
    </row>
    <row r="402" spans="3:3" x14ac:dyDescent="0.35">
      <c r="C402" s="49"/>
    </row>
    <row r="403" spans="3:3" x14ac:dyDescent="0.35">
      <c r="C403" s="49"/>
    </row>
    <row r="404" spans="3:3" x14ac:dyDescent="0.35">
      <c r="C404" s="49"/>
    </row>
    <row r="405" spans="3:3" x14ac:dyDescent="0.35">
      <c r="C405" s="49"/>
    </row>
    <row r="406" spans="3:3" x14ac:dyDescent="0.35">
      <c r="C406" s="49"/>
    </row>
    <row r="407" spans="3:3" x14ac:dyDescent="0.35">
      <c r="C407" s="49"/>
    </row>
    <row r="408" spans="3:3" x14ac:dyDescent="0.35">
      <c r="C408" s="49"/>
    </row>
    <row r="409" spans="3:3" x14ac:dyDescent="0.35">
      <c r="C409" s="49"/>
    </row>
    <row r="410" spans="3:3" x14ac:dyDescent="0.35">
      <c r="C410" s="49"/>
    </row>
    <row r="411" spans="3:3" x14ac:dyDescent="0.35">
      <c r="C411" s="49"/>
    </row>
    <row r="412" spans="3:3" x14ac:dyDescent="0.35">
      <c r="C412" s="49"/>
    </row>
    <row r="413" spans="3:3" x14ac:dyDescent="0.35">
      <c r="C413" s="49"/>
    </row>
    <row r="414" spans="3:3" x14ac:dyDescent="0.35">
      <c r="C414" s="49"/>
    </row>
    <row r="415" spans="3:3" x14ac:dyDescent="0.35">
      <c r="C415" s="49"/>
    </row>
    <row r="416" spans="3:3" x14ac:dyDescent="0.35">
      <c r="C416" s="49"/>
    </row>
    <row r="417" spans="3:3" x14ac:dyDescent="0.35">
      <c r="C417" s="49"/>
    </row>
    <row r="418" spans="3:3" x14ac:dyDescent="0.35">
      <c r="C418" s="49"/>
    </row>
    <row r="419" spans="3:3" x14ac:dyDescent="0.35">
      <c r="C419" s="49"/>
    </row>
    <row r="420" spans="3:3" x14ac:dyDescent="0.35">
      <c r="C420" s="49"/>
    </row>
    <row r="421" spans="3:3" x14ac:dyDescent="0.35">
      <c r="C421" s="49"/>
    </row>
    <row r="422" spans="3:3" x14ac:dyDescent="0.35">
      <c r="C422" s="49"/>
    </row>
    <row r="423" spans="3:3" x14ac:dyDescent="0.35">
      <c r="C423" s="49"/>
    </row>
    <row r="424" spans="3:3" x14ac:dyDescent="0.35">
      <c r="C424" s="49"/>
    </row>
    <row r="425" spans="3:3" x14ac:dyDescent="0.35">
      <c r="C425" s="49"/>
    </row>
    <row r="426" spans="3:3" x14ac:dyDescent="0.35">
      <c r="C426" s="49"/>
    </row>
    <row r="427" spans="3:3" x14ac:dyDescent="0.35">
      <c r="C427" s="49"/>
    </row>
    <row r="428" spans="3:3" x14ac:dyDescent="0.35">
      <c r="C428" s="49"/>
    </row>
    <row r="429" spans="3:3" x14ac:dyDescent="0.35">
      <c r="C429" s="49"/>
    </row>
    <row r="430" spans="3:3" x14ac:dyDescent="0.35">
      <c r="C430" s="49"/>
    </row>
    <row r="431" spans="3:3" x14ac:dyDescent="0.35">
      <c r="C431" s="49"/>
    </row>
    <row r="432" spans="3:3" x14ac:dyDescent="0.35">
      <c r="C432" s="49"/>
    </row>
    <row r="433" spans="3:3" x14ac:dyDescent="0.35">
      <c r="C433" s="49"/>
    </row>
    <row r="434" spans="3:3" x14ac:dyDescent="0.35">
      <c r="C434" s="49"/>
    </row>
    <row r="435" spans="3:3" x14ac:dyDescent="0.35">
      <c r="C435" s="49"/>
    </row>
    <row r="436" spans="3:3" x14ac:dyDescent="0.35">
      <c r="C436" s="49"/>
    </row>
    <row r="437" spans="3:3" x14ac:dyDescent="0.35">
      <c r="C437" s="49"/>
    </row>
    <row r="438" spans="3:3" x14ac:dyDescent="0.35">
      <c r="C438" s="49"/>
    </row>
    <row r="439" spans="3:3" x14ac:dyDescent="0.35">
      <c r="C439" s="49"/>
    </row>
    <row r="440" spans="3:3" x14ac:dyDescent="0.35">
      <c r="C440" s="49"/>
    </row>
    <row r="441" spans="3:3" x14ac:dyDescent="0.35">
      <c r="C441" s="49"/>
    </row>
    <row r="442" spans="3:3" x14ac:dyDescent="0.35">
      <c r="C442" s="49"/>
    </row>
    <row r="443" spans="3:3" x14ac:dyDescent="0.35">
      <c r="C443" s="49"/>
    </row>
    <row r="444" spans="3:3" x14ac:dyDescent="0.35">
      <c r="C444" s="49"/>
    </row>
    <row r="445" spans="3:3" x14ac:dyDescent="0.35">
      <c r="C445" s="49"/>
    </row>
    <row r="446" spans="3:3" x14ac:dyDescent="0.35">
      <c r="C446" s="49"/>
    </row>
    <row r="447" spans="3:3" x14ac:dyDescent="0.35">
      <c r="C447" s="49"/>
    </row>
    <row r="448" spans="3:3" x14ac:dyDescent="0.35">
      <c r="C448" s="49"/>
    </row>
    <row r="449" spans="3:3" x14ac:dyDescent="0.35">
      <c r="C449" s="49"/>
    </row>
    <row r="450" spans="3:3" x14ac:dyDescent="0.35">
      <c r="C450" s="49"/>
    </row>
    <row r="451" spans="3:3" x14ac:dyDescent="0.35">
      <c r="C451" s="49"/>
    </row>
    <row r="452" spans="3:3" x14ac:dyDescent="0.35">
      <c r="C452" s="49"/>
    </row>
    <row r="453" spans="3:3" x14ac:dyDescent="0.35">
      <c r="C453" s="49"/>
    </row>
    <row r="454" spans="3:3" x14ac:dyDescent="0.35">
      <c r="C454" s="49"/>
    </row>
    <row r="455" spans="3:3" x14ac:dyDescent="0.35">
      <c r="C455" s="49"/>
    </row>
    <row r="456" spans="3:3" x14ac:dyDescent="0.35">
      <c r="C456" s="49"/>
    </row>
    <row r="457" spans="3:3" x14ac:dyDescent="0.35">
      <c r="C457" s="49"/>
    </row>
    <row r="458" spans="3:3" x14ac:dyDescent="0.35">
      <c r="C458" s="49"/>
    </row>
    <row r="459" spans="3:3" x14ac:dyDescent="0.35">
      <c r="C459" s="49"/>
    </row>
    <row r="460" spans="3:3" x14ac:dyDescent="0.35">
      <c r="C460" s="49"/>
    </row>
    <row r="461" spans="3:3" x14ac:dyDescent="0.35">
      <c r="C461" s="49"/>
    </row>
    <row r="462" spans="3:3" x14ac:dyDescent="0.35">
      <c r="C462" s="49"/>
    </row>
    <row r="463" spans="3:3" x14ac:dyDescent="0.35">
      <c r="C463" s="49"/>
    </row>
    <row r="464" spans="3:3" x14ac:dyDescent="0.35">
      <c r="C464" s="49"/>
    </row>
    <row r="465" spans="3:3" x14ac:dyDescent="0.35">
      <c r="C465" s="49"/>
    </row>
    <row r="466" spans="3:3" x14ac:dyDescent="0.35">
      <c r="C466" s="49"/>
    </row>
    <row r="467" spans="3:3" x14ac:dyDescent="0.35">
      <c r="C467" s="49"/>
    </row>
    <row r="468" spans="3:3" x14ac:dyDescent="0.35">
      <c r="C468" s="49"/>
    </row>
    <row r="469" spans="3:3" x14ac:dyDescent="0.35">
      <c r="C469" s="49"/>
    </row>
    <row r="470" spans="3:3" x14ac:dyDescent="0.35">
      <c r="C470" s="49"/>
    </row>
    <row r="471" spans="3:3" x14ac:dyDescent="0.35">
      <c r="C471" s="49"/>
    </row>
    <row r="472" spans="3:3" x14ac:dyDescent="0.35">
      <c r="C472" s="49"/>
    </row>
    <row r="473" spans="3:3" x14ac:dyDescent="0.35">
      <c r="C473" s="49"/>
    </row>
    <row r="474" spans="3:3" x14ac:dyDescent="0.35">
      <c r="C474" s="49"/>
    </row>
    <row r="475" spans="3:3" x14ac:dyDescent="0.35">
      <c r="C475" s="49"/>
    </row>
    <row r="476" spans="3:3" x14ac:dyDescent="0.35">
      <c r="C476" s="49"/>
    </row>
    <row r="477" spans="3:3" x14ac:dyDescent="0.35">
      <c r="C477" s="49"/>
    </row>
    <row r="478" spans="3:3" x14ac:dyDescent="0.35">
      <c r="C478" s="49"/>
    </row>
    <row r="479" spans="3:3" x14ac:dyDescent="0.35">
      <c r="C479" s="49"/>
    </row>
    <row r="480" spans="3:3" x14ac:dyDescent="0.35">
      <c r="C480" s="49"/>
    </row>
    <row r="481" spans="3:3" x14ac:dyDescent="0.35">
      <c r="C481" s="49"/>
    </row>
    <row r="482" spans="3:3" x14ac:dyDescent="0.35">
      <c r="C482" s="49"/>
    </row>
    <row r="483" spans="3:3" x14ac:dyDescent="0.35">
      <c r="C483" s="49"/>
    </row>
    <row r="484" spans="3:3" x14ac:dyDescent="0.35">
      <c r="C484" s="49"/>
    </row>
    <row r="485" spans="3:3" x14ac:dyDescent="0.35">
      <c r="C485" s="49"/>
    </row>
    <row r="486" spans="3:3" x14ac:dyDescent="0.35">
      <c r="C486" s="49"/>
    </row>
    <row r="487" spans="3:3" x14ac:dyDescent="0.35">
      <c r="C487" s="49"/>
    </row>
    <row r="488" spans="3:3" x14ac:dyDescent="0.35">
      <c r="C488" s="49"/>
    </row>
    <row r="489" spans="3:3" x14ac:dyDescent="0.35">
      <c r="C489" s="49"/>
    </row>
    <row r="490" spans="3:3" x14ac:dyDescent="0.35">
      <c r="C490" s="49"/>
    </row>
    <row r="491" spans="3:3" x14ac:dyDescent="0.35">
      <c r="C491" s="49"/>
    </row>
    <row r="492" spans="3:3" x14ac:dyDescent="0.35">
      <c r="C492" s="49"/>
    </row>
    <row r="493" spans="3:3" x14ac:dyDescent="0.35">
      <c r="C493" s="49"/>
    </row>
    <row r="494" spans="3:3" x14ac:dyDescent="0.35">
      <c r="C494" s="49"/>
    </row>
    <row r="495" spans="3:3" x14ac:dyDescent="0.35">
      <c r="C495" s="49"/>
    </row>
    <row r="496" spans="3:3" x14ac:dyDescent="0.35">
      <c r="C496" s="49"/>
    </row>
    <row r="497" spans="3:3" x14ac:dyDescent="0.35">
      <c r="C497" s="49"/>
    </row>
    <row r="498" spans="3:3" x14ac:dyDescent="0.35">
      <c r="C498" s="49"/>
    </row>
    <row r="499" spans="3:3" x14ac:dyDescent="0.35">
      <c r="C499" s="49"/>
    </row>
    <row r="500" spans="3:3" x14ac:dyDescent="0.35">
      <c r="C500" s="49"/>
    </row>
    <row r="501" spans="3:3" x14ac:dyDescent="0.35">
      <c r="C501" s="49"/>
    </row>
    <row r="502" spans="3:3" x14ac:dyDescent="0.35">
      <c r="C502" s="49"/>
    </row>
    <row r="503" spans="3:3" x14ac:dyDescent="0.35">
      <c r="C503" s="49"/>
    </row>
    <row r="504" spans="3:3" x14ac:dyDescent="0.35">
      <c r="C504" s="49"/>
    </row>
    <row r="505" spans="3:3" x14ac:dyDescent="0.35">
      <c r="C505" s="49"/>
    </row>
    <row r="506" spans="3:3" x14ac:dyDescent="0.35">
      <c r="C506" s="49"/>
    </row>
    <row r="507" spans="3:3" x14ac:dyDescent="0.35">
      <c r="C507" s="49"/>
    </row>
    <row r="508" spans="3:3" x14ac:dyDescent="0.35">
      <c r="C508" s="49"/>
    </row>
    <row r="509" spans="3:3" x14ac:dyDescent="0.35">
      <c r="C509" s="49"/>
    </row>
    <row r="510" spans="3:3" x14ac:dyDescent="0.35">
      <c r="C510" s="49"/>
    </row>
    <row r="511" spans="3:3" x14ac:dyDescent="0.35">
      <c r="C511" s="49"/>
    </row>
    <row r="512" spans="3:3" x14ac:dyDescent="0.35">
      <c r="C512" s="49"/>
    </row>
    <row r="513" spans="3:3" x14ac:dyDescent="0.35">
      <c r="C513" s="49"/>
    </row>
    <row r="514" spans="3:3" x14ac:dyDescent="0.35">
      <c r="C514" s="49"/>
    </row>
    <row r="515" spans="3:3" x14ac:dyDescent="0.35">
      <c r="C515" s="49"/>
    </row>
    <row r="516" spans="3:3" x14ac:dyDescent="0.35">
      <c r="C516" s="49"/>
    </row>
    <row r="517" spans="3:3" x14ac:dyDescent="0.35">
      <c r="C517" s="49"/>
    </row>
    <row r="518" spans="3:3" x14ac:dyDescent="0.35">
      <c r="C518" s="49"/>
    </row>
    <row r="519" spans="3:3" x14ac:dyDescent="0.35">
      <c r="C519" s="49"/>
    </row>
    <row r="520" spans="3:3" x14ac:dyDescent="0.35">
      <c r="C520" s="49"/>
    </row>
    <row r="521" spans="3:3" x14ac:dyDescent="0.35">
      <c r="C521" s="49"/>
    </row>
    <row r="522" spans="3:3" x14ac:dyDescent="0.35">
      <c r="C522" s="49"/>
    </row>
    <row r="523" spans="3:3" x14ac:dyDescent="0.35">
      <c r="C523" s="49"/>
    </row>
    <row r="524" spans="3:3" x14ac:dyDescent="0.35">
      <c r="C524" s="49"/>
    </row>
    <row r="525" spans="3:3" x14ac:dyDescent="0.35">
      <c r="C525" s="49"/>
    </row>
    <row r="526" spans="3:3" x14ac:dyDescent="0.35">
      <c r="C526" s="49"/>
    </row>
    <row r="527" spans="3:3" x14ac:dyDescent="0.35">
      <c r="C527" s="49"/>
    </row>
    <row r="528" spans="3:3" x14ac:dyDescent="0.35">
      <c r="C528" s="49"/>
    </row>
    <row r="529" spans="3:3" x14ac:dyDescent="0.35">
      <c r="C529" s="49"/>
    </row>
    <row r="530" spans="3:3" x14ac:dyDescent="0.35">
      <c r="C530" s="49"/>
    </row>
    <row r="531" spans="3:3" x14ac:dyDescent="0.35">
      <c r="C531" s="49"/>
    </row>
    <row r="532" spans="3:3" x14ac:dyDescent="0.35">
      <c r="C532" s="49"/>
    </row>
    <row r="533" spans="3:3" x14ac:dyDescent="0.35">
      <c r="C533" s="49"/>
    </row>
    <row r="534" spans="3:3" x14ac:dyDescent="0.35">
      <c r="C534" s="49"/>
    </row>
    <row r="535" spans="3:3" x14ac:dyDescent="0.35">
      <c r="C535" s="49"/>
    </row>
    <row r="536" spans="3:3" x14ac:dyDescent="0.35">
      <c r="C536" s="49"/>
    </row>
    <row r="537" spans="3:3" x14ac:dyDescent="0.35">
      <c r="C537" s="49"/>
    </row>
    <row r="538" spans="3:3" x14ac:dyDescent="0.35">
      <c r="C538" s="49"/>
    </row>
    <row r="539" spans="3:3" x14ac:dyDescent="0.35">
      <c r="C539" s="49"/>
    </row>
    <row r="540" spans="3:3" x14ac:dyDescent="0.35">
      <c r="C540" s="49"/>
    </row>
    <row r="541" spans="3:3" x14ac:dyDescent="0.35">
      <c r="C541" s="49"/>
    </row>
    <row r="542" spans="3:3" x14ac:dyDescent="0.35">
      <c r="C542" s="49"/>
    </row>
    <row r="543" spans="3:3" x14ac:dyDescent="0.35">
      <c r="C543" s="49"/>
    </row>
    <row r="544" spans="3:3" x14ac:dyDescent="0.35">
      <c r="C544" s="49"/>
    </row>
    <row r="545" spans="3:3" x14ac:dyDescent="0.35">
      <c r="C545" s="49"/>
    </row>
    <row r="546" spans="3:3" x14ac:dyDescent="0.35">
      <c r="C546" s="49"/>
    </row>
    <row r="547" spans="3:3" x14ac:dyDescent="0.35">
      <c r="C547" s="49"/>
    </row>
    <row r="548" spans="3:3" x14ac:dyDescent="0.35">
      <c r="C548" s="49"/>
    </row>
    <row r="549" spans="3:3" x14ac:dyDescent="0.35">
      <c r="C549" s="49"/>
    </row>
    <row r="550" spans="3:3" x14ac:dyDescent="0.35">
      <c r="C550" s="49"/>
    </row>
    <row r="551" spans="3:3" x14ac:dyDescent="0.35">
      <c r="C551" s="49"/>
    </row>
    <row r="552" spans="3:3" x14ac:dyDescent="0.35">
      <c r="C552" s="49"/>
    </row>
    <row r="553" spans="3:3" x14ac:dyDescent="0.35">
      <c r="C553" s="49"/>
    </row>
    <row r="554" spans="3:3" x14ac:dyDescent="0.35">
      <c r="C554" s="49"/>
    </row>
    <row r="555" spans="3:3" x14ac:dyDescent="0.35">
      <c r="C555" s="49"/>
    </row>
    <row r="556" spans="3:3" x14ac:dyDescent="0.35">
      <c r="C556" s="49"/>
    </row>
    <row r="557" spans="3:3" x14ac:dyDescent="0.35">
      <c r="C557" s="49"/>
    </row>
    <row r="558" spans="3:3" x14ac:dyDescent="0.35">
      <c r="C558" s="49"/>
    </row>
    <row r="559" spans="3:3" x14ac:dyDescent="0.35">
      <c r="C559" s="49"/>
    </row>
    <row r="560" spans="3:3" x14ac:dyDescent="0.35">
      <c r="C560" s="49"/>
    </row>
    <row r="561" spans="3:3" x14ac:dyDescent="0.35">
      <c r="C561" s="49"/>
    </row>
    <row r="562" spans="3:3" x14ac:dyDescent="0.35">
      <c r="C562" s="49"/>
    </row>
    <row r="563" spans="3:3" x14ac:dyDescent="0.35">
      <c r="C563" s="49"/>
    </row>
    <row r="564" spans="3:3" x14ac:dyDescent="0.35">
      <c r="C564" s="49"/>
    </row>
    <row r="565" spans="3:3" x14ac:dyDescent="0.35">
      <c r="C565" s="49"/>
    </row>
    <row r="566" spans="3:3" x14ac:dyDescent="0.35">
      <c r="C566" s="49"/>
    </row>
    <row r="567" spans="3:3" x14ac:dyDescent="0.35">
      <c r="C567" s="49"/>
    </row>
    <row r="568" spans="3:3" x14ac:dyDescent="0.35">
      <c r="C568" s="49"/>
    </row>
    <row r="569" spans="3:3" x14ac:dyDescent="0.35">
      <c r="C569" s="49"/>
    </row>
    <row r="570" spans="3:3" x14ac:dyDescent="0.35">
      <c r="C570" s="49"/>
    </row>
    <row r="571" spans="3:3" x14ac:dyDescent="0.35">
      <c r="C571" s="49"/>
    </row>
    <row r="572" spans="3:3" x14ac:dyDescent="0.35">
      <c r="C572" s="49"/>
    </row>
    <row r="573" spans="3:3" x14ac:dyDescent="0.35">
      <c r="C573" s="49"/>
    </row>
    <row r="574" spans="3:3" x14ac:dyDescent="0.35">
      <c r="C574" s="49"/>
    </row>
    <row r="575" spans="3:3" x14ac:dyDescent="0.35">
      <c r="C575" s="49"/>
    </row>
    <row r="576" spans="3:3" x14ac:dyDescent="0.35">
      <c r="C576" s="49"/>
    </row>
    <row r="577" spans="3:3" x14ac:dyDescent="0.35">
      <c r="C577" s="49"/>
    </row>
    <row r="578" spans="3:3" x14ac:dyDescent="0.35">
      <c r="C578" s="49"/>
    </row>
    <row r="579" spans="3:3" x14ac:dyDescent="0.35">
      <c r="C579" s="49"/>
    </row>
    <row r="580" spans="3:3" x14ac:dyDescent="0.35">
      <c r="C580" s="49"/>
    </row>
    <row r="581" spans="3:3" x14ac:dyDescent="0.35">
      <c r="C581" s="49"/>
    </row>
    <row r="582" spans="3:3" x14ac:dyDescent="0.35">
      <c r="C582" s="49"/>
    </row>
    <row r="583" spans="3:3" x14ac:dyDescent="0.35">
      <c r="C583" s="49"/>
    </row>
    <row r="584" spans="3:3" x14ac:dyDescent="0.35">
      <c r="C584" s="49"/>
    </row>
    <row r="585" spans="3:3" x14ac:dyDescent="0.35">
      <c r="C585" s="49"/>
    </row>
    <row r="586" spans="3:3" x14ac:dyDescent="0.35">
      <c r="C586" s="49"/>
    </row>
    <row r="587" spans="3:3" x14ac:dyDescent="0.35">
      <c r="C587" s="49"/>
    </row>
    <row r="588" spans="3:3" x14ac:dyDescent="0.35">
      <c r="C588" s="49"/>
    </row>
    <row r="589" spans="3:3" x14ac:dyDescent="0.35">
      <c r="C589" s="49"/>
    </row>
    <row r="590" spans="3:3" x14ac:dyDescent="0.35">
      <c r="C590" s="49"/>
    </row>
    <row r="591" spans="3:3" x14ac:dyDescent="0.35">
      <c r="C591" s="49"/>
    </row>
    <row r="592" spans="3:3" x14ac:dyDescent="0.35">
      <c r="C592" s="49"/>
    </row>
    <row r="593" spans="3:3" x14ac:dyDescent="0.35">
      <c r="C593" s="49"/>
    </row>
    <row r="594" spans="3:3" x14ac:dyDescent="0.35">
      <c r="C594" s="49"/>
    </row>
    <row r="595" spans="3:3" x14ac:dyDescent="0.35">
      <c r="C595" s="49"/>
    </row>
    <row r="596" spans="3:3" x14ac:dyDescent="0.35">
      <c r="C596" s="49"/>
    </row>
    <row r="597" spans="3:3" x14ac:dyDescent="0.35">
      <c r="C597" s="49"/>
    </row>
    <row r="598" spans="3:3" x14ac:dyDescent="0.35">
      <c r="C598" s="49"/>
    </row>
    <row r="599" spans="3:3" x14ac:dyDescent="0.35">
      <c r="C599" s="49"/>
    </row>
    <row r="600" spans="3:3" x14ac:dyDescent="0.35">
      <c r="C600" s="49"/>
    </row>
    <row r="601" spans="3:3" x14ac:dyDescent="0.35">
      <c r="C601" s="49"/>
    </row>
    <row r="602" spans="3:3" x14ac:dyDescent="0.35">
      <c r="C602" s="49"/>
    </row>
    <row r="603" spans="3:3" x14ac:dyDescent="0.35">
      <c r="C603" s="49"/>
    </row>
    <row r="604" spans="3:3" x14ac:dyDescent="0.35">
      <c r="C604" s="49"/>
    </row>
    <row r="605" spans="3:3" x14ac:dyDescent="0.35">
      <c r="C605" s="49"/>
    </row>
    <row r="606" spans="3:3" x14ac:dyDescent="0.35">
      <c r="C606" s="49"/>
    </row>
    <row r="607" spans="3:3" x14ac:dyDescent="0.35">
      <c r="C607" s="49"/>
    </row>
    <row r="608" spans="3:3" x14ac:dyDescent="0.35">
      <c r="C608" s="49"/>
    </row>
    <row r="609" spans="3:3" x14ac:dyDescent="0.35">
      <c r="C609" s="49"/>
    </row>
    <row r="610" spans="3:3" x14ac:dyDescent="0.35">
      <c r="C610" s="49"/>
    </row>
    <row r="611" spans="3:3" x14ac:dyDescent="0.35">
      <c r="C611" s="49"/>
    </row>
    <row r="612" spans="3:3" x14ac:dyDescent="0.35">
      <c r="C612" s="49"/>
    </row>
    <row r="613" spans="3:3" x14ac:dyDescent="0.35">
      <c r="C613" s="49"/>
    </row>
    <row r="614" spans="3:3" x14ac:dyDescent="0.35">
      <c r="C614" s="49"/>
    </row>
    <row r="615" spans="3:3" x14ac:dyDescent="0.35">
      <c r="C615" s="49"/>
    </row>
    <row r="616" spans="3:3" x14ac:dyDescent="0.35">
      <c r="C616" s="49"/>
    </row>
    <row r="617" spans="3:3" x14ac:dyDescent="0.35">
      <c r="C617" s="49"/>
    </row>
    <row r="618" spans="3:3" x14ac:dyDescent="0.35">
      <c r="C618" s="49"/>
    </row>
    <row r="619" spans="3:3" x14ac:dyDescent="0.35">
      <c r="C619" s="49"/>
    </row>
    <row r="620" spans="3:3" x14ac:dyDescent="0.35">
      <c r="C620" s="49"/>
    </row>
    <row r="621" spans="3:3" x14ac:dyDescent="0.35">
      <c r="C621" s="49"/>
    </row>
    <row r="622" spans="3:3" x14ac:dyDescent="0.35">
      <c r="C622" s="49"/>
    </row>
    <row r="623" spans="3:3" x14ac:dyDescent="0.35">
      <c r="C623" s="49"/>
    </row>
    <row r="624" spans="3:3" x14ac:dyDescent="0.35">
      <c r="C624" s="49"/>
    </row>
    <row r="625" spans="3:3" x14ac:dyDescent="0.35">
      <c r="C625" s="49"/>
    </row>
    <row r="626" spans="3:3" x14ac:dyDescent="0.35">
      <c r="C626" s="49"/>
    </row>
    <row r="627" spans="3:3" x14ac:dyDescent="0.35">
      <c r="C627" s="49"/>
    </row>
    <row r="628" spans="3:3" x14ac:dyDescent="0.35">
      <c r="C628" s="49"/>
    </row>
    <row r="629" spans="3:3" x14ac:dyDescent="0.35">
      <c r="C629" s="49"/>
    </row>
    <row r="630" spans="3:3" x14ac:dyDescent="0.35">
      <c r="C630" s="49"/>
    </row>
    <row r="631" spans="3:3" x14ac:dyDescent="0.35">
      <c r="C631" s="49"/>
    </row>
    <row r="632" spans="3:3" x14ac:dyDescent="0.35">
      <c r="C632" s="49"/>
    </row>
    <row r="633" spans="3:3" x14ac:dyDescent="0.35">
      <c r="C633" s="49"/>
    </row>
    <row r="634" spans="3:3" x14ac:dyDescent="0.35">
      <c r="C634" s="49"/>
    </row>
    <row r="635" spans="3:3" x14ac:dyDescent="0.35">
      <c r="C635" s="49"/>
    </row>
    <row r="636" spans="3:3" x14ac:dyDescent="0.35">
      <c r="C636" s="49"/>
    </row>
    <row r="637" spans="3:3" x14ac:dyDescent="0.35">
      <c r="C637" s="49"/>
    </row>
    <row r="638" spans="3:3" x14ac:dyDescent="0.35">
      <c r="C638" s="49"/>
    </row>
    <row r="639" spans="3:3" x14ac:dyDescent="0.35">
      <c r="C639" s="49"/>
    </row>
    <row r="640" spans="3:3" x14ac:dyDescent="0.35">
      <c r="C640" s="49"/>
    </row>
    <row r="641" spans="3:3" x14ac:dyDescent="0.35">
      <c r="C641" s="49"/>
    </row>
    <row r="642" spans="3:3" x14ac:dyDescent="0.35">
      <c r="C642" s="49"/>
    </row>
    <row r="643" spans="3:3" x14ac:dyDescent="0.35">
      <c r="C643" s="49"/>
    </row>
    <row r="644" spans="3:3" x14ac:dyDescent="0.35">
      <c r="C644" s="49"/>
    </row>
    <row r="645" spans="3:3" x14ac:dyDescent="0.35">
      <c r="C645" s="49"/>
    </row>
    <row r="646" spans="3:3" x14ac:dyDescent="0.35">
      <c r="C646" s="49"/>
    </row>
    <row r="647" spans="3:3" x14ac:dyDescent="0.35">
      <c r="C647" s="49"/>
    </row>
    <row r="648" spans="3:3" x14ac:dyDescent="0.35">
      <c r="C648" s="49"/>
    </row>
    <row r="649" spans="3:3" x14ac:dyDescent="0.35">
      <c r="C649" s="49"/>
    </row>
    <row r="650" spans="3:3" x14ac:dyDescent="0.35">
      <c r="C650" s="49"/>
    </row>
    <row r="651" spans="3:3" x14ac:dyDescent="0.35">
      <c r="C651" s="49"/>
    </row>
    <row r="652" spans="3:3" x14ac:dyDescent="0.35">
      <c r="C652" s="49"/>
    </row>
    <row r="653" spans="3:3" x14ac:dyDescent="0.35">
      <c r="C653" s="49"/>
    </row>
    <row r="654" spans="3:3" x14ac:dyDescent="0.35">
      <c r="C654" s="49"/>
    </row>
    <row r="655" spans="3:3" x14ac:dyDescent="0.35">
      <c r="C655" s="49"/>
    </row>
    <row r="656" spans="3:3" x14ac:dyDescent="0.35">
      <c r="C656" s="49"/>
    </row>
    <row r="657" spans="3:3" x14ac:dyDescent="0.35">
      <c r="C657" s="49"/>
    </row>
    <row r="658" spans="3:3" x14ac:dyDescent="0.35">
      <c r="C658" s="49"/>
    </row>
    <row r="659" spans="3:3" x14ac:dyDescent="0.35">
      <c r="C659" s="49"/>
    </row>
    <row r="660" spans="3:3" x14ac:dyDescent="0.35">
      <c r="C660" s="49"/>
    </row>
    <row r="661" spans="3:3" x14ac:dyDescent="0.35">
      <c r="C661" s="49"/>
    </row>
    <row r="662" spans="3:3" x14ac:dyDescent="0.35">
      <c r="C662" s="49"/>
    </row>
    <row r="663" spans="3:3" x14ac:dyDescent="0.35">
      <c r="C663" s="49"/>
    </row>
    <row r="664" spans="3:3" x14ac:dyDescent="0.35">
      <c r="C664" s="49"/>
    </row>
    <row r="665" spans="3:3" x14ac:dyDescent="0.35">
      <c r="C665" s="49"/>
    </row>
    <row r="666" spans="3:3" x14ac:dyDescent="0.35">
      <c r="C666" s="49"/>
    </row>
    <row r="667" spans="3:3" x14ac:dyDescent="0.35">
      <c r="C667" s="49"/>
    </row>
    <row r="668" spans="3:3" x14ac:dyDescent="0.35">
      <c r="C668" s="49"/>
    </row>
    <row r="669" spans="3:3" x14ac:dyDescent="0.35">
      <c r="C669" s="49"/>
    </row>
    <row r="670" spans="3:3" x14ac:dyDescent="0.35">
      <c r="C670" s="49"/>
    </row>
    <row r="671" spans="3:3" x14ac:dyDescent="0.35">
      <c r="C671" s="49"/>
    </row>
    <row r="672" spans="3:3" x14ac:dyDescent="0.35">
      <c r="C672" s="49"/>
    </row>
    <row r="673" spans="3:3" x14ac:dyDescent="0.35">
      <c r="C673" s="49"/>
    </row>
    <row r="674" spans="3:3" x14ac:dyDescent="0.35">
      <c r="C674" s="49"/>
    </row>
    <row r="675" spans="3:3" x14ac:dyDescent="0.35">
      <c r="C675" s="49"/>
    </row>
    <row r="676" spans="3:3" x14ac:dyDescent="0.35">
      <c r="C676" s="49"/>
    </row>
    <row r="677" spans="3:3" x14ac:dyDescent="0.35">
      <c r="C677" s="49"/>
    </row>
    <row r="678" spans="3:3" x14ac:dyDescent="0.35">
      <c r="C678" s="49"/>
    </row>
    <row r="679" spans="3:3" x14ac:dyDescent="0.35">
      <c r="C679" s="49"/>
    </row>
    <row r="680" spans="3:3" x14ac:dyDescent="0.35">
      <c r="C680" s="49"/>
    </row>
    <row r="681" spans="3:3" x14ac:dyDescent="0.35">
      <c r="C681" s="49"/>
    </row>
    <row r="682" spans="3:3" x14ac:dyDescent="0.35">
      <c r="C682" s="49"/>
    </row>
    <row r="683" spans="3:3" x14ac:dyDescent="0.35">
      <c r="C683" s="49"/>
    </row>
    <row r="684" spans="3:3" x14ac:dyDescent="0.35">
      <c r="C684" s="49"/>
    </row>
    <row r="685" spans="3:3" x14ac:dyDescent="0.35">
      <c r="C685" s="49"/>
    </row>
    <row r="686" spans="3:3" x14ac:dyDescent="0.35">
      <c r="C686" s="49"/>
    </row>
    <row r="687" spans="3:3" x14ac:dyDescent="0.35">
      <c r="C687" s="49"/>
    </row>
    <row r="688" spans="3:3" x14ac:dyDescent="0.35">
      <c r="C688" s="49"/>
    </row>
    <row r="689" spans="3:3" x14ac:dyDescent="0.35">
      <c r="C689" s="49"/>
    </row>
    <row r="690" spans="3:3" x14ac:dyDescent="0.35">
      <c r="C690" s="49"/>
    </row>
    <row r="691" spans="3:3" x14ac:dyDescent="0.35">
      <c r="C691" s="49"/>
    </row>
    <row r="692" spans="3:3" x14ac:dyDescent="0.35">
      <c r="C692" s="49"/>
    </row>
    <row r="693" spans="3:3" x14ac:dyDescent="0.35">
      <c r="C693" s="49"/>
    </row>
    <row r="694" spans="3:3" x14ac:dyDescent="0.35">
      <c r="C694" s="49"/>
    </row>
    <row r="695" spans="3:3" x14ac:dyDescent="0.35">
      <c r="C695" s="49"/>
    </row>
    <row r="696" spans="3:3" x14ac:dyDescent="0.35">
      <c r="C696" s="49"/>
    </row>
    <row r="697" spans="3:3" x14ac:dyDescent="0.35">
      <c r="C697" s="49"/>
    </row>
    <row r="698" spans="3:3" x14ac:dyDescent="0.35">
      <c r="C698" s="49"/>
    </row>
    <row r="699" spans="3:3" x14ac:dyDescent="0.35">
      <c r="C699" s="49"/>
    </row>
    <row r="700" spans="3:3" x14ac:dyDescent="0.35">
      <c r="C700" s="49"/>
    </row>
    <row r="701" spans="3:3" x14ac:dyDescent="0.35">
      <c r="C701" s="49"/>
    </row>
    <row r="702" spans="3:3" x14ac:dyDescent="0.35">
      <c r="C702" s="49"/>
    </row>
    <row r="703" spans="3:3" x14ac:dyDescent="0.35">
      <c r="C703" s="49"/>
    </row>
    <row r="704" spans="3:3" x14ac:dyDescent="0.35">
      <c r="C704" s="49"/>
    </row>
    <row r="705" spans="3:3" x14ac:dyDescent="0.35">
      <c r="C705" s="49"/>
    </row>
    <row r="706" spans="3:3" x14ac:dyDescent="0.35">
      <c r="C706" s="49"/>
    </row>
    <row r="707" spans="3:3" x14ac:dyDescent="0.35">
      <c r="C707" s="49"/>
    </row>
    <row r="708" spans="3:3" x14ac:dyDescent="0.35">
      <c r="C708" s="49"/>
    </row>
    <row r="709" spans="3:3" x14ac:dyDescent="0.35">
      <c r="C709" s="49"/>
    </row>
    <row r="710" spans="3:3" x14ac:dyDescent="0.35">
      <c r="C710" s="49"/>
    </row>
    <row r="711" spans="3:3" x14ac:dyDescent="0.35">
      <c r="C711" s="49"/>
    </row>
    <row r="712" spans="3:3" x14ac:dyDescent="0.35">
      <c r="C712" s="49"/>
    </row>
    <row r="713" spans="3:3" x14ac:dyDescent="0.35">
      <c r="C713" s="49"/>
    </row>
    <row r="714" spans="3:3" x14ac:dyDescent="0.35">
      <c r="C714" s="49"/>
    </row>
    <row r="715" spans="3:3" x14ac:dyDescent="0.35">
      <c r="C715" s="49"/>
    </row>
    <row r="716" spans="3:3" x14ac:dyDescent="0.35">
      <c r="C716" s="49"/>
    </row>
    <row r="717" spans="3:3" x14ac:dyDescent="0.35">
      <c r="C717" s="49"/>
    </row>
    <row r="718" spans="3:3" x14ac:dyDescent="0.35">
      <c r="C718" s="49"/>
    </row>
    <row r="719" spans="3:3" x14ac:dyDescent="0.35">
      <c r="C719" s="49"/>
    </row>
    <row r="720" spans="3:3" x14ac:dyDescent="0.35">
      <c r="C720" s="49"/>
    </row>
    <row r="721" spans="3:3" x14ac:dyDescent="0.35">
      <c r="C721" s="49"/>
    </row>
    <row r="722" spans="3:3" x14ac:dyDescent="0.35">
      <c r="C722" s="49"/>
    </row>
    <row r="723" spans="3:3" x14ac:dyDescent="0.35">
      <c r="C723" s="49"/>
    </row>
    <row r="724" spans="3:3" x14ac:dyDescent="0.35">
      <c r="C724" s="49"/>
    </row>
    <row r="725" spans="3:3" x14ac:dyDescent="0.35">
      <c r="C725" s="49"/>
    </row>
    <row r="726" spans="3:3" x14ac:dyDescent="0.35">
      <c r="C726" s="49"/>
    </row>
    <row r="727" spans="3:3" x14ac:dyDescent="0.35">
      <c r="C727" s="49"/>
    </row>
    <row r="728" spans="3:3" x14ac:dyDescent="0.35">
      <c r="C728" s="49"/>
    </row>
    <row r="729" spans="3:3" x14ac:dyDescent="0.35">
      <c r="C729" s="49"/>
    </row>
    <row r="730" spans="3:3" x14ac:dyDescent="0.35">
      <c r="C730" s="49"/>
    </row>
    <row r="731" spans="3:3" x14ac:dyDescent="0.35">
      <c r="C731" s="49"/>
    </row>
    <row r="732" spans="3:3" x14ac:dyDescent="0.35">
      <c r="C732" s="49"/>
    </row>
    <row r="733" spans="3:3" x14ac:dyDescent="0.35">
      <c r="C733" s="49"/>
    </row>
    <row r="734" spans="3:3" x14ac:dyDescent="0.35">
      <c r="C734" s="49"/>
    </row>
    <row r="735" spans="3:3" x14ac:dyDescent="0.35">
      <c r="C735" s="49"/>
    </row>
    <row r="736" spans="3:3" x14ac:dyDescent="0.35">
      <c r="C736" s="49"/>
    </row>
    <row r="737" spans="3:3" x14ac:dyDescent="0.35">
      <c r="C737" s="49"/>
    </row>
    <row r="738" spans="3:3" x14ac:dyDescent="0.35">
      <c r="C738" s="49"/>
    </row>
    <row r="739" spans="3:3" x14ac:dyDescent="0.35">
      <c r="C739" s="49"/>
    </row>
    <row r="740" spans="3:3" x14ac:dyDescent="0.35">
      <c r="C740" s="49"/>
    </row>
    <row r="741" spans="3:3" x14ac:dyDescent="0.35">
      <c r="C741" s="49"/>
    </row>
    <row r="742" spans="3:3" x14ac:dyDescent="0.35">
      <c r="C742" s="49"/>
    </row>
    <row r="743" spans="3:3" x14ac:dyDescent="0.35">
      <c r="C743" s="49"/>
    </row>
    <row r="744" spans="3:3" x14ac:dyDescent="0.35">
      <c r="C744" s="49"/>
    </row>
    <row r="745" spans="3:3" x14ac:dyDescent="0.35">
      <c r="C745" s="49"/>
    </row>
    <row r="746" spans="3:3" x14ac:dyDescent="0.35">
      <c r="C746" s="49"/>
    </row>
    <row r="747" spans="3:3" x14ac:dyDescent="0.35">
      <c r="C747" s="49"/>
    </row>
    <row r="748" spans="3:3" x14ac:dyDescent="0.35">
      <c r="C748" s="49"/>
    </row>
    <row r="749" spans="3:3" x14ac:dyDescent="0.35">
      <c r="C749" s="49"/>
    </row>
    <row r="750" spans="3:3" x14ac:dyDescent="0.35">
      <c r="C750" s="49"/>
    </row>
    <row r="751" spans="3:3" x14ac:dyDescent="0.35">
      <c r="C751" s="49"/>
    </row>
    <row r="752" spans="3:3" x14ac:dyDescent="0.35">
      <c r="C752" s="49"/>
    </row>
    <row r="753" spans="3:3" x14ac:dyDescent="0.35">
      <c r="C753" s="49"/>
    </row>
    <row r="754" spans="3:3" x14ac:dyDescent="0.35">
      <c r="C754" s="49"/>
    </row>
    <row r="755" spans="3:3" x14ac:dyDescent="0.35">
      <c r="C755" s="49"/>
    </row>
    <row r="756" spans="3:3" x14ac:dyDescent="0.35">
      <c r="C756" s="49"/>
    </row>
    <row r="757" spans="3:3" x14ac:dyDescent="0.35">
      <c r="C757" s="49"/>
    </row>
    <row r="758" spans="3:3" x14ac:dyDescent="0.35">
      <c r="C758" s="49"/>
    </row>
    <row r="759" spans="3:3" x14ac:dyDescent="0.35">
      <c r="C759" s="49"/>
    </row>
    <row r="760" spans="3:3" x14ac:dyDescent="0.35">
      <c r="C760" s="49"/>
    </row>
    <row r="761" spans="3:3" x14ac:dyDescent="0.35">
      <c r="C761" s="49"/>
    </row>
    <row r="762" spans="3:3" x14ac:dyDescent="0.35">
      <c r="C762" s="49"/>
    </row>
    <row r="763" spans="3:3" x14ac:dyDescent="0.35">
      <c r="C763" s="49"/>
    </row>
    <row r="764" spans="3:3" x14ac:dyDescent="0.35">
      <c r="C764" s="49"/>
    </row>
    <row r="765" spans="3:3" x14ac:dyDescent="0.35">
      <c r="C765" s="49"/>
    </row>
    <row r="766" spans="3:3" x14ac:dyDescent="0.35">
      <c r="C766" s="49"/>
    </row>
    <row r="767" spans="3:3" x14ac:dyDescent="0.35">
      <c r="C767" s="49"/>
    </row>
    <row r="768" spans="3:3" x14ac:dyDescent="0.35">
      <c r="C768" s="49"/>
    </row>
    <row r="769" spans="3:3" x14ac:dyDescent="0.35">
      <c r="C769" s="49"/>
    </row>
    <row r="770" spans="3:3" x14ac:dyDescent="0.35">
      <c r="C770" s="49"/>
    </row>
    <row r="771" spans="3:3" x14ac:dyDescent="0.35">
      <c r="C771" s="49"/>
    </row>
    <row r="772" spans="3:3" x14ac:dyDescent="0.35">
      <c r="C772" s="49"/>
    </row>
    <row r="773" spans="3:3" x14ac:dyDescent="0.35">
      <c r="C773" s="49"/>
    </row>
    <row r="774" spans="3:3" x14ac:dyDescent="0.35">
      <c r="C774" s="49"/>
    </row>
    <row r="775" spans="3:3" x14ac:dyDescent="0.35">
      <c r="C775" s="49"/>
    </row>
    <row r="776" spans="3:3" x14ac:dyDescent="0.35">
      <c r="C776" s="49"/>
    </row>
    <row r="777" spans="3:3" x14ac:dyDescent="0.35">
      <c r="C777" s="49"/>
    </row>
    <row r="778" spans="3:3" x14ac:dyDescent="0.35">
      <c r="C778" s="49"/>
    </row>
    <row r="779" spans="3:3" x14ac:dyDescent="0.35">
      <c r="C779" s="49"/>
    </row>
    <row r="780" spans="3:3" x14ac:dyDescent="0.35">
      <c r="C780" s="49"/>
    </row>
    <row r="781" spans="3:3" x14ac:dyDescent="0.35">
      <c r="C781" s="49"/>
    </row>
    <row r="782" spans="3:3" x14ac:dyDescent="0.35">
      <c r="C782" s="49"/>
    </row>
    <row r="783" spans="3:3" x14ac:dyDescent="0.35">
      <c r="C783" s="49"/>
    </row>
    <row r="784" spans="3:3" x14ac:dyDescent="0.35">
      <c r="C784" s="49"/>
    </row>
    <row r="785" spans="3:3" x14ac:dyDescent="0.35">
      <c r="C785" s="49"/>
    </row>
    <row r="786" spans="3:3" x14ac:dyDescent="0.35">
      <c r="C786" s="49"/>
    </row>
    <row r="787" spans="3:3" x14ac:dyDescent="0.35">
      <c r="C787" s="49"/>
    </row>
    <row r="788" spans="3:3" x14ac:dyDescent="0.35">
      <c r="C788" s="49"/>
    </row>
    <row r="789" spans="3:3" x14ac:dyDescent="0.35">
      <c r="C789" s="49"/>
    </row>
    <row r="790" spans="3:3" x14ac:dyDescent="0.35">
      <c r="C790" s="49"/>
    </row>
    <row r="791" spans="3:3" x14ac:dyDescent="0.35">
      <c r="C791" s="49"/>
    </row>
    <row r="792" spans="3:3" x14ac:dyDescent="0.35">
      <c r="C792" s="49"/>
    </row>
    <row r="793" spans="3:3" x14ac:dyDescent="0.35">
      <c r="C793" s="49"/>
    </row>
    <row r="794" spans="3:3" x14ac:dyDescent="0.35">
      <c r="C794" s="49"/>
    </row>
    <row r="795" spans="3:3" x14ac:dyDescent="0.35">
      <c r="C795" s="49"/>
    </row>
    <row r="796" spans="3:3" x14ac:dyDescent="0.35">
      <c r="C796" s="49"/>
    </row>
    <row r="797" spans="3:3" x14ac:dyDescent="0.35">
      <c r="C797" s="49"/>
    </row>
    <row r="798" spans="3:3" x14ac:dyDescent="0.35">
      <c r="C798" s="49"/>
    </row>
    <row r="799" spans="3:3" x14ac:dyDescent="0.35">
      <c r="C799" s="49"/>
    </row>
    <row r="800" spans="3:3" x14ac:dyDescent="0.35">
      <c r="C800" s="49"/>
    </row>
    <row r="801" spans="3:3" x14ac:dyDescent="0.35">
      <c r="C801" s="49"/>
    </row>
    <row r="802" spans="3:3" x14ac:dyDescent="0.35">
      <c r="C802" s="49"/>
    </row>
    <row r="803" spans="3:3" x14ac:dyDescent="0.35">
      <c r="C803" s="49"/>
    </row>
    <row r="804" spans="3:3" x14ac:dyDescent="0.35">
      <c r="C804" s="49"/>
    </row>
    <row r="805" spans="3:3" x14ac:dyDescent="0.35">
      <c r="C805" s="49"/>
    </row>
    <row r="806" spans="3:3" x14ac:dyDescent="0.35">
      <c r="C806" s="49"/>
    </row>
    <row r="807" spans="3:3" x14ac:dyDescent="0.35">
      <c r="C807" s="49"/>
    </row>
    <row r="808" spans="3:3" x14ac:dyDescent="0.35">
      <c r="C808" s="49"/>
    </row>
    <row r="809" spans="3:3" x14ac:dyDescent="0.35">
      <c r="C809" s="49"/>
    </row>
    <row r="810" spans="3:3" x14ac:dyDescent="0.35">
      <c r="C810" s="49"/>
    </row>
    <row r="811" spans="3:3" x14ac:dyDescent="0.35">
      <c r="C811" s="49"/>
    </row>
    <row r="812" spans="3:3" x14ac:dyDescent="0.35">
      <c r="C812" s="49"/>
    </row>
    <row r="813" spans="3:3" x14ac:dyDescent="0.35">
      <c r="C813" s="49"/>
    </row>
    <row r="814" spans="3:3" x14ac:dyDescent="0.35">
      <c r="C814" s="49"/>
    </row>
    <row r="815" spans="3:3" x14ac:dyDescent="0.35">
      <c r="C815" s="49"/>
    </row>
    <row r="816" spans="3:3" x14ac:dyDescent="0.35">
      <c r="C816" s="49"/>
    </row>
    <row r="817" spans="3:3" x14ac:dyDescent="0.35">
      <c r="C817" s="49"/>
    </row>
    <row r="818" spans="3:3" x14ac:dyDescent="0.35">
      <c r="C818" s="49"/>
    </row>
    <row r="819" spans="3:3" x14ac:dyDescent="0.35">
      <c r="C819" s="49"/>
    </row>
    <row r="820" spans="3:3" x14ac:dyDescent="0.35">
      <c r="C820" s="49"/>
    </row>
    <row r="821" spans="3:3" x14ac:dyDescent="0.35">
      <c r="C821" s="49"/>
    </row>
    <row r="822" spans="3:3" x14ac:dyDescent="0.35">
      <c r="C822" s="49"/>
    </row>
    <row r="823" spans="3:3" x14ac:dyDescent="0.35">
      <c r="C823" s="49"/>
    </row>
    <row r="824" spans="3:3" x14ac:dyDescent="0.35">
      <c r="C824" s="49"/>
    </row>
    <row r="825" spans="3:3" x14ac:dyDescent="0.35">
      <c r="C825" s="49"/>
    </row>
    <row r="826" spans="3:3" x14ac:dyDescent="0.35">
      <c r="C826" s="49"/>
    </row>
    <row r="827" spans="3:3" x14ac:dyDescent="0.35">
      <c r="C827" s="49"/>
    </row>
    <row r="828" spans="3:3" x14ac:dyDescent="0.35">
      <c r="C828" s="49"/>
    </row>
    <row r="829" spans="3:3" x14ac:dyDescent="0.35">
      <c r="C829" s="49"/>
    </row>
    <row r="830" spans="3:3" x14ac:dyDescent="0.35">
      <c r="C830" s="49"/>
    </row>
    <row r="831" spans="3:3" x14ac:dyDescent="0.35">
      <c r="C831" s="49"/>
    </row>
    <row r="832" spans="3:3" x14ac:dyDescent="0.35">
      <c r="C832" s="49"/>
    </row>
    <row r="833" spans="3:3" x14ac:dyDescent="0.35">
      <c r="C833" s="49"/>
    </row>
    <row r="834" spans="3:3" x14ac:dyDescent="0.35">
      <c r="C834" s="49"/>
    </row>
    <row r="835" spans="3:3" x14ac:dyDescent="0.35">
      <c r="C835" s="49"/>
    </row>
    <row r="836" spans="3:3" x14ac:dyDescent="0.35">
      <c r="C836" s="49"/>
    </row>
    <row r="837" spans="3:3" x14ac:dyDescent="0.35">
      <c r="C837" s="49"/>
    </row>
    <row r="838" spans="3:3" x14ac:dyDescent="0.35">
      <c r="C838" s="49"/>
    </row>
    <row r="839" spans="3:3" x14ac:dyDescent="0.35">
      <c r="C839" s="49"/>
    </row>
    <row r="840" spans="3:3" x14ac:dyDescent="0.35">
      <c r="C840" s="49"/>
    </row>
    <row r="841" spans="3:3" x14ac:dyDescent="0.35">
      <c r="C841" s="49"/>
    </row>
    <row r="842" spans="3:3" x14ac:dyDescent="0.35">
      <c r="C842" s="49"/>
    </row>
    <row r="843" spans="3:3" x14ac:dyDescent="0.35">
      <c r="C843" s="49"/>
    </row>
    <row r="844" spans="3:3" x14ac:dyDescent="0.35">
      <c r="C844" s="49"/>
    </row>
    <row r="845" spans="3:3" x14ac:dyDescent="0.35">
      <c r="C845" s="49"/>
    </row>
    <row r="846" spans="3:3" x14ac:dyDescent="0.35">
      <c r="C846" s="49"/>
    </row>
    <row r="847" spans="3:3" x14ac:dyDescent="0.35">
      <c r="C847" s="49"/>
    </row>
    <row r="848" spans="3:3" x14ac:dyDescent="0.35">
      <c r="C848" s="49"/>
    </row>
    <row r="849" spans="3:3" x14ac:dyDescent="0.35">
      <c r="C849" s="49"/>
    </row>
    <row r="850" spans="3:3" x14ac:dyDescent="0.35">
      <c r="C850" s="49"/>
    </row>
    <row r="851" spans="3:3" x14ac:dyDescent="0.35">
      <c r="C851" s="49"/>
    </row>
    <row r="852" spans="3:3" x14ac:dyDescent="0.35">
      <c r="C852" s="49"/>
    </row>
    <row r="853" spans="3:3" x14ac:dyDescent="0.35">
      <c r="C853" s="49"/>
    </row>
    <row r="854" spans="3:3" x14ac:dyDescent="0.35">
      <c r="C854" s="49"/>
    </row>
    <row r="855" spans="3:3" x14ac:dyDescent="0.35">
      <c r="C855" s="49"/>
    </row>
    <row r="856" spans="3:3" x14ac:dyDescent="0.35">
      <c r="C856" s="49"/>
    </row>
    <row r="857" spans="3:3" x14ac:dyDescent="0.35">
      <c r="C857" s="49"/>
    </row>
    <row r="858" spans="3:3" x14ac:dyDescent="0.35">
      <c r="C858" s="49"/>
    </row>
    <row r="859" spans="3:3" x14ac:dyDescent="0.35">
      <c r="C859" s="49"/>
    </row>
    <row r="860" spans="3:3" x14ac:dyDescent="0.35">
      <c r="C860" s="49"/>
    </row>
    <row r="861" spans="3:3" x14ac:dyDescent="0.35">
      <c r="C861" s="49"/>
    </row>
    <row r="862" spans="3:3" x14ac:dyDescent="0.35">
      <c r="C862" s="49"/>
    </row>
    <row r="863" spans="3:3" x14ac:dyDescent="0.35">
      <c r="C863" s="49"/>
    </row>
    <row r="864" spans="3:3" x14ac:dyDescent="0.35">
      <c r="C864" s="49"/>
    </row>
    <row r="865" spans="3:3" x14ac:dyDescent="0.35">
      <c r="C865" s="49"/>
    </row>
    <row r="866" spans="3:3" x14ac:dyDescent="0.35">
      <c r="C866" s="49"/>
    </row>
    <row r="867" spans="3:3" x14ac:dyDescent="0.35">
      <c r="C867" s="49"/>
    </row>
    <row r="868" spans="3:3" x14ac:dyDescent="0.35">
      <c r="C868" s="49"/>
    </row>
    <row r="869" spans="3:3" x14ac:dyDescent="0.35">
      <c r="C869" s="49"/>
    </row>
    <row r="870" spans="3:3" x14ac:dyDescent="0.35">
      <c r="C870" s="49"/>
    </row>
    <row r="871" spans="3:3" x14ac:dyDescent="0.35">
      <c r="C871" s="49"/>
    </row>
    <row r="872" spans="3:3" x14ac:dyDescent="0.35">
      <c r="C872" s="49"/>
    </row>
    <row r="873" spans="3:3" x14ac:dyDescent="0.35">
      <c r="C873" s="49"/>
    </row>
    <row r="874" spans="3:3" x14ac:dyDescent="0.35">
      <c r="C874" s="49"/>
    </row>
    <row r="875" spans="3:3" x14ac:dyDescent="0.35">
      <c r="C875" s="49"/>
    </row>
    <row r="876" spans="3:3" x14ac:dyDescent="0.35">
      <c r="C876" s="49"/>
    </row>
    <row r="877" spans="3:3" x14ac:dyDescent="0.35">
      <c r="C877" s="49"/>
    </row>
    <row r="878" spans="3:3" x14ac:dyDescent="0.35">
      <c r="C878" s="49"/>
    </row>
    <row r="879" spans="3:3" x14ac:dyDescent="0.35">
      <c r="C879" s="49"/>
    </row>
    <row r="880" spans="3:3" x14ac:dyDescent="0.35">
      <c r="C880" s="49"/>
    </row>
    <row r="881" spans="3:3" x14ac:dyDescent="0.35">
      <c r="C881" s="49"/>
    </row>
    <row r="882" spans="3:3" x14ac:dyDescent="0.35">
      <c r="C882" s="49"/>
    </row>
    <row r="883" spans="3:3" x14ac:dyDescent="0.35">
      <c r="C883" s="49"/>
    </row>
    <row r="884" spans="3:3" x14ac:dyDescent="0.35">
      <c r="C884" s="49"/>
    </row>
    <row r="885" spans="3:3" x14ac:dyDescent="0.35">
      <c r="C885" s="49"/>
    </row>
    <row r="886" spans="3:3" x14ac:dyDescent="0.35">
      <c r="C886" s="49"/>
    </row>
    <row r="887" spans="3:3" x14ac:dyDescent="0.35">
      <c r="C887" s="49"/>
    </row>
    <row r="888" spans="3:3" x14ac:dyDescent="0.35">
      <c r="C888" s="49"/>
    </row>
    <row r="889" spans="3:3" x14ac:dyDescent="0.35">
      <c r="C889" s="49"/>
    </row>
    <row r="890" spans="3:3" x14ac:dyDescent="0.35">
      <c r="C890" s="49"/>
    </row>
    <row r="891" spans="3:3" x14ac:dyDescent="0.35">
      <c r="C891" s="49"/>
    </row>
    <row r="892" spans="3:3" x14ac:dyDescent="0.35">
      <c r="C892" s="49"/>
    </row>
    <row r="893" spans="3:3" x14ac:dyDescent="0.35">
      <c r="C893" s="49"/>
    </row>
    <row r="894" spans="3:3" x14ac:dyDescent="0.35">
      <c r="C894" s="49"/>
    </row>
    <row r="895" spans="3:3" x14ac:dyDescent="0.35">
      <c r="C895" s="49"/>
    </row>
    <row r="896" spans="3:3" x14ac:dyDescent="0.35">
      <c r="C896" s="49"/>
    </row>
    <row r="897" spans="3:3" x14ac:dyDescent="0.35">
      <c r="C897" s="49"/>
    </row>
    <row r="898" spans="3:3" x14ac:dyDescent="0.35">
      <c r="C898" s="49"/>
    </row>
    <row r="899" spans="3:3" x14ac:dyDescent="0.35">
      <c r="C899" s="49"/>
    </row>
    <row r="900" spans="3:3" x14ac:dyDescent="0.35">
      <c r="C900" s="49"/>
    </row>
    <row r="901" spans="3:3" x14ac:dyDescent="0.35">
      <c r="C901" s="49"/>
    </row>
    <row r="902" spans="3:3" x14ac:dyDescent="0.35">
      <c r="C902" s="49"/>
    </row>
    <row r="903" spans="3:3" x14ac:dyDescent="0.35">
      <c r="C903" s="49"/>
    </row>
    <row r="904" spans="3:3" x14ac:dyDescent="0.35">
      <c r="C904" s="49"/>
    </row>
    <row r="905" spans="3:3" x14ac:dyDescent="0.35">
      <c r="C905" s="49"/>
    </row>
    <row r="906" spans="3:3" x14ac:dyDescent="0.35">
      <c r="C906" s="49"/>
    </row>
    <row r="907" spans="3:3" x14ac:dyDescent="0.35">
      <c r="C907" s="49"/>
    </row>
    <row r="908" spans="3:3" x14ac:dyDescent="0.35">
      <c r="C908" s="49"/>
    </row>
    <row r="909" spans="3:3" x14ac:dyDescent="0.35">
      <c r="C909" s="49"/>
    </row>
    <row r="910" spans="3:3" x14ac:dyDescent="0.35">
      <c r="C910" s="49"/>
    </row>
    <row r="911" spans="3:3" x14ac:dyDescent="0.35">
      <c r="C911" s="49"/>
    </row>
    <row r="912" spans="3:3" x14ac:dyDescent="0.35">
      <c r="C912" s="49"/>
    </row>
    <row r="913" spans="3:3" x14ac:dyDescent="0.35">
      <c r="C913" s="49"/>
    </row>
    <row r="914" spans="3:3" x14ac:dyDescent="0.35">
      <c r="C914" s="49"/>
    </row>
    <row r="915" spans="3:3" x14ac:dyDescent="0.35">
      <c r="C915" s="49"/>
    </row>
    <row r="916" spans="3:3" x14ac:dyDescent="0.35">
      <c r="C916" s="49"/>
    </row>
    <row r="917" spans="3:3" x14ac:dyDescent="0.35">
      <c r="C917" s="49"/>
    </row>
    <row r="918" spans="3:3" x14ac:dyDescent="0.35">
      <c r="C918" s="49"/>
    </row>
    <row r="919" spans="3:3" x14ac:dyDescent="0.35">
      <c r="C919" s="49"/>
    </row>
    <row r="920" spans="3:3" x14ac:dyDescent="0.35">
      <c r="C920" s="49"/>
    </row>
    <row r="921" spans="3:3" x14ac:dyDescent="0.35">
      <c r="C921" s="49"/>
    </row>
    <row r="922" spans="3:3" x14ac:dyDescent="0.35">
      <c r="C922" s="49"/>
    </row>
    <row r="923" spans="3:3" x14ac:dyDescent="0.35">
      <c r="C923" s="49"/>
    </row>
    <row r="924" spans="3:3" x14ac:dyDescent="0.35">
      <c r="C924" s="49"/>
    </row>
    <row r="925" spans="3:3" x14ac:dyDescent="0.35">
      <c r="C925" s="49"/>
    </row>
    <row r="926" spans="3:3" x14ac:dyDescent="0.35">
      <c r="C926" s="49"/>
    </row>
    <row r="927" spans="3:3" x14ac:dyDescent="0.35">
      <c r="C927" s="49"/>
    </row>
    <row r="928" spans="3:3" x14ac:dyDescent="0.35">
      <c r="C928" s="49"/>
    </row>
    <row r="929" spans="3:3" x14ac:dyDescent="0.35">
      <c r="C929" s="49"/>
    </row>
    <row r="930" spans="3:3" x14ac:dyDescent="0.35">
      <c r="C930" s="49"/>
    </row>
    <row r="931" spans="3:3" x14ac:dyDescent="0.35">
      <c r="C931" s="49"/>
    </row>
    <row r="932" spans="3:3" x14ac:dyDescent="0.35">
      <c r="C932" s="49"/>
    </row>
    <row r="933" spans="3:3" x14ac:dyDescent="0.35">
      <c r="C933" s="49"/>
    </row>
    <row r="934" spans="3:3" x14ac:dyDescent="0.35">
      <c r="C934" s="49"/>
    </row>
    <row r="935" spans="3:3" x14ac:dyDescent="0.35">
      <c r="C935" s="49"/>
    </row>
    <row r="936" spans="3:3" x14ac:dyDescent="0.35">
      <c r="C936" s="49"/>
    </row>
    <row r="937" spans="3:3" x14ac:dyDescent="0.35">
      <c r="C937" s="49"/>
    </row>
    <row r="938" spans="3:3" x14ac:dyDescent="0.35">
      <c r="C938" s="49"/>
    </row>
    <row r="939" spans="3:3" x14ac:dyDescent="0.35">
      <c r="C939" s="49"/>
    </row>
    <row r="940" spans="3:3" x14ac:dyDescent="0.35">
      <c r="C940" s="49"/>
    </row>
    <row r="941" spans="3:3" x14ac:dyDescent="0.35">
      <c r="C941" s="49"/>
    </row>
    <row r="942" spans="3:3" x14ac:dyDescent="0.35">
      <c r="C942" s="49"/>
    </row>
    <row r="943" spans="3:3" x14ac:dyDescent="0.35">
      <c r="C943" s="49"/>
    </row>
    <row r="944" spans="3:3" x14ac:dyDescent="0.35">
      <c r="C944" s="49"/>
    </row>
    <row r="945" spans="3:3" x14ac:dyDescent="0.35">
      <c r="C945" s="49"/>
    </row>
    <row r="946" spans="3:3" x14ac:dyDescent="0.35">
      <c r="C946" s="49"/>
    </row>
    <row r="947" spans="3:3" x14ac:dyDescent="0.35">
      <c r="C947" s="49"/>
    </row>
    <row r="948" spans="3:3" x14ac:dyDescent="0.35">
      <c r="C948" s="49"/>
    </row>
    <row r="949" spans="3:3" x14ac:dyDescent="0.35">
      <c r="C949" s="49"/>
    </row>
    <row r="950" spans="3:3" x14ac:dyDescent="0.35">
      <c r="C950" s="49"/>
    </row>
    <row r="951" spans="3:3" x14ac:dyDescent="0.35">
      <c r="C951" s="49"/>
    </row>
    <row r="952" spans="3:3" x14ac:dyDescent="0.35">
      <c r="C952" s="49"/>
    </row>
    <row r="953" spans="3:3" x14ac:dyDescent="0.35">
      <c r="C953" s="49"/>
    </row>
    <row r="954" spans="3:3" x14ac:dyDescent="0.35">
      <c r="C954" s="49"/>
    </row>
    <row r="955" spans="3:3" x14ac:dyDescent="0.35">
      <c r="C955" s="49"/>
    </row>
    <row r="956" spans="3:3" x14ac:dyDescent="0.35">
      <c r="C956" s="49"/>
    </row>
    <row r="957" spans="3:3" x14ac:dyDescent="0.35">
      <c r="C957" s="49"/>
    </row>
    <row r="958" spans="3:3" x14ac:dyDescent="0.35">
      <c r="C958" s="49"/>
    </row>
    <row r="959" spans="3:3" x14ac:dyDescent="0.35">
      <c r="C959" s="49"/>
    </row>
    <row r="960" spans="3:3" x14ac:dyDescent="0.35">
      <c r="C960" s="49"/>
    </row>
    <row r="961" spans="3:3" x14ac:dyDescent="0.35">
      <c r="C961" s="49"/>
    </row>
    <row r="962" spans="3:3" x14ac:dyDescent="0.35">
      <c r="C962" s="49"/>
    </row>
    <row r="963" spans="3:3" x14ac:dyDescent="0.35">
      <c r="C963" s="49"/>
    </row>
    <row r="964" spans="3:3" x14ac:dyDescent="0.35">
      <c r="C964" s="49"/>
    </row>
    <row r="965" spans="3:3" x14ac:dyDescent="0.35">
      <c r="C965" s="49"/>
    </row>
    <row r="966" spans="3:3" x14ac:dyDescent="0.35">
      <c r="C966" s="49"/>
    </row>
    <row r="967" spans="3:3" x14ac:dyDescent="0.35">
      <c r="C967" s="49"/>
    </row>
    <row r="968" spans="3:3" x14ac:dyDescent="0.35">
      <c r="C968" s="49"/>
    </row>
    <row r="969" spans="3:3" x14ac:dyDescent="0.35">
      <c r="C969" s="49"/>
    </row>
    <row r="970" spans="3:3" x14ac:dyDescent="0.35">
      <c r="C970" s="49"/>
    </row>
    <row r="971" spans="3:3" x14ac:dyDescent="0.35">
      <c r="C971" s="49"/>
    </row>
    <row r="972" spans="3:3" x14ac:dyDescent="0.35">
      <c r="C972" s="49"/>
    </row>
    <row r="973" spans="3:3" x14ac:dyDescent="0.35">
      <c r="C973" s="49"/>
    </row>
    <row r="974" spans="3:3" x14ac:dyDescent="0.35">
      <c r="C974" s="49"/>
    </row>
    <row r="975" spans="3:3" x14ac:dyDescent="0.35">
      <c r="C975" s="49"/>
    </row>
    <row r="976" spans="3:3" x14ac:dyDescent="0.35">
      <c r="C976" s="49"/>
    </row>
    <row r="977" spans="3:3" x14ac:dyDescent="0.35">
      <c r="C977" s="49"/>
    </row>
    <row r="978" spans="3:3" x14ac:dyDescent="0.35">
      <c r="C978" s="49"/>
    </row>
    <row r="979" spans="3:3" x14ac:dyDescent="0.35">
      <c r="C979" s="49"/>
    </row>
    <row r="980" spans="3:3" x14ac:dyDescent="0.35">
      <c r="C980" s="49"/>
    </row>
    <row r="981" spans="3:3" x14ac:dyDescent="0.35">
      <c r="C981" s="49"/>
    </row>
    <row r="982" spans="3:3" x14ac:dyDescent="0.35">
      <c r="C982" s="49"/>
    </row>
    <row r="983" spans="3:3" x14ac:dyDescent="0.35">
      <c r="C983" s="49"/>
    </row>
    <row r="984" spans="3:3" x14ac:dyDescent="0.35">
      <c r="C984" s="49"/>
    </row>
    <row r="985" spans="3:3" x14ac:dyDescent="0.35">
      <c r="C985" s="49"/>
    </row>
    <row r="986" spans="3:3" x14ac:dyDescent="0.35">
      <c r="C986" s="49"/>
    </row>
    <row r="987" spans="3:3" x14ac:dyDescent="0.35">
      <c r="C987" s="49"/>
    </row>
    <row r="988" spans="3:3" x14ac:dyDescent="0.35">
      <c r="C988" s="49"/>
    </row>
    <row r="989" spans="3:3" x14ac:dyDescent="0.35">
      <c r="C989" s="49"/>
    </row>
    <row r="990" spans="3:3" x14ac:dyDescent="0.35">
      <c r="C990" s="49"/>
    </row>
    <row r="991" spans="3:3" x14ac:dyDescent="0.35">
      <c r="C991" s="49"/>
    </row>
    <row r="992" spans="3:3" x14ac:dyDescent="0.35">
      <c r="C992" s="49"/>
    </row>
    <row r="993" spans="3:3" x14ac:dyDescent="0.35">
      <c r="C993" s="49"/>
    </row>
    <row r="994" spans="3:3" x14ac:dyDescent="0.35">
      <c r="C994" s="49"/>
    </row>
    <row r="995" spans="3:3" x14ac:dyDescent="0.35">
      <c r="C995" s="49"/>
    </row>
    <row r="996" spans="3:3" x14ac:dyDescent="0.35">
      <c r="C996" s="49"/>
    </row>
    <row r="997" spans="3:3" x14ac:dyDescent="0.35">
      <c r="C997" s="49"/>
    </row>
    <row r="998" spans="3:3" x14ac:dyDescent="0.35">
      <c r="C998" s="49"/>
    </row>
    <row r="999" spans="3:3" x14ac:dyDescent="0.35">
      <c r="C999" s="49"/>
    </row>
    <row r="1000" spans="3:3" x14ac:dyDescent="0.35">
      <c r="C1000" s="49"/>
    </row>
    <row r="1001" spans="3:3" x14ac:dyDescent="0.35">
      <c r="C1001" s="49"/>
    </row>
  </sheetData>
  <sheetProtection sheet="1" objects="1" scenarios="1"/>
  <mergeCells count="17">
    <mergeCell ref="A7:A8"/>
    <mergeCell ref="B7:B8"/>
    <mergeCell ref="C7:C8"/>
    <mergeCell ref="A18:F18"/>
    <mergeCell ref="B19:C19"/>
    <mergeCell ref="A9:A10"/>
    <mergeCell ref="B9:B10"/>
    <mergeCell ref="C9:C10"/>
    <mergeCell ref="A11:A12"/>
    <mergeCell ref="B11:B12"/>
    <mergeCell ref="C11:C12"/>
    <mergeCell ref="A15:F15"/>
    <mergeCell ref="B2:C2"/>
    <mergeCell ref="A5:A6"/>
    <mergeCell ref="B5:B6"/>
    <mergeCell ref="C5:C6"/>
    <mergeCell ref="A1:F1"/>
  </mergeCells>
  <pageMargins left="0.7" right="0.7" top="0.75" bottom="0.75" header="0" footer="0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000"/>
  <sheetViews>
    <sheetView zoomScaleNormal="100" workbookViewId="0">
      <selection activeCell="A4" sqref="A4"/>
    </sheetView>
  </sheetViews>
  <sheetFormatPr defaultColWidth="12.83203125" defaultRowHeight="15" x14ac:dyDescent="0.35"/>
  <cols>
    <col min="1" max="1" width="47" style="73" customWidth="1"/>
    <col min="2" max="2" width="50.1640625" style="65" customWidth="1"/>
    <col min="3" max="3" width="7" style="63" bestFit="1" customWidth="1"/>
    <col min="4" max="4" width="10.5" style="63" bestFit="1" customWidth="1"/>
    <col min="5" max="5" width="14.5" style="63" customWidth="1"/>
    <col min="6" max="6" width="13.1640625" style="63" customWidth="1"/>
    <col min="7" max="7" width="12.1640625" style="63" customWidth="1"/>
    <col min="8" max="8" width="29.33203125" style="63" customWidth="1"/>
    <col min="9" max="13" width="7.83203125" style="63" customWidth="1"/>
    <col min="14" max="25" width="10.1640625" style="63" customWidth="1"/>
    <col min="26" max="16384" width="12.83203125" style="63"/>
  </cols>
  <sheetData>
    <row r="1" spans="1:12" ht="41.1" customHeight="1" x14ac:dyDescent="0.25">
      <c r="A1" s="295" t="s">
        <v>235</v>
      </c>
      <c r="B1" s="295"/>
      <c r="C1" s="295"/>
      <c r="D1" s="295"/>
      <c r="E1" s="295"/>
      <c r="F1" s="295"/>
      <c r="G1" s="78"/>
    </row>
    <row r="2" spans="1:12" s="73" customFormat="1" ht="26.25" thickBot="1" x14ac:dyDescent="0.3">
      <c r="A2" s="64" t="s">
        <v>1</v>
      </c>
      <c r="B2" s="223" t="s">
        <v>2</v>
      </c>
      <c r="C2" s="223"/>
      <c r="D2" s="64" t="s">
        <v>3</v>
      </c>
      <c r="E2" s="64" t="s">
        <v>4</v>
      </c>
      <c r="F2" s="64" t="s">
        <v>5</v>
      </c>
    </row>
    <row r="3" spans="1:12" ht="34.5" customHeight="1" x14ac:dyDescent="0.35">
      <c r="A3" s="70" t="s">
        <v>6</v>
      </c>
      <c r="B3" s="76" t="s">
        <v>526</v>
      </c>
      <c r="C3" s="149"/>
      <c r="D3" s="137"/>
      <c r="E3" s="107">
        <f t="shared" ref="E3:F3" si="0">D3+(D3*$C$3)</f>
        <v>0</v>
      </c>
      <c r="F3" s="107">
        <f t="shared" si="0"/>
        <v>0</v>
      </c>
    </row>
    <row r="4" spans="1:12" ht="37.5" customHeight="1" x14ac:dyDescent="0.35">
      <c r="A4" s="70" t="s">
        <v>212</v>
      </c>
      <c r="B4" s="76" t="s">
        <v>236</v>
      </c>
      <c r="C4" s="177"/>
      <c r="D4" s="107">
        <f t="shared" ref="D4:F4" si="1">D3*$C4/1000</f>
        <v>0</v>
      </c>
      <c r="E4" s="107">
        <f t="shared" si="1"/>
        <v>0</v>
      </c>
      <c r="F4" s="107">
        <f t="shared" si="1"/>
        <v>0</v>
      </c>
      <c r="G4" s="49"/>
      <c r="H4" s="49"/>
    </row>
    <row r="5" spans="1:12" ht="31.5" x14ac:dyDescent="0.35">
      <c r="A5" s="70" t="s">
        <v>237</v>
      </c>
      <c r="B5" s="76" t="s">
        <v>527</v>
      </c>
      <c r="C5" s="149"/>
      <c r="D5" s="107">
        <f t="shared" ref="D5:F5" si="2">D4*$C5</f>
        <v>0</v>
      </c>
      <c r="E5" s="107">
        <f t="shared" si="2"/>
        <v>0</v>
      </c>
      <c r="F5" s="107">
        <f t="shared" si="2"/>
        <v>0</v>
      </c>
    </row>
    <row r="6" spans="1:12" ht="17.25" x14ac:dyDescent="0.35">
      <c r="A6" s="252"/>
      <c r="B6" s="242"/>
      <c r="C6" s="242"/>
      <c r="D6" s="242"/>
      <c r="E6" s="242"/>
      <c r="F6" s="243"/>
    </row>
    <row r="7" spans="1:12" ht="15.75" x14ac:dyDescent="0.35">
      <c r="A7" s="203" t="s">
        <v>238</v>
      </c>
      <c r="B7" s="234" t="s">
        <v>485</v>
      </c>
      <c r="C7" s="273"/>
      <c r="D7" s="107">
        <f t="shared" ref="D7:F7" si="3">D8*D5</f>
        <v>0</v>
      </c>
      <c r="E7" s="107">
        <f t="shared" si="3"/>
        <v>0</v>
      </c>
      <c r="F7" s="107">
        <f t="shared" si="3"/>
        <v>0</v>
      </c>
      <c r="G7" s="74"/>
      <c r="H7" s="74"/>
      <c r="I7" s="74"/>
      <c r="J7" s="74"/>
      <c r="K7" s="74"/>
      <c r="L7" s="74"/>
    </row>
    <row r="8" spans="1:12" ht="15.75" x14ac:dyDescent="0.35">
      <c r="A8" s="229"/>
      <c r="B8" s="251"/>
      <c r="C8" s="292"/>
      <c r="D8" s="136"/>
      <c r="E8" s="108">
        <f t="shared" ref="E8:F8" si="4">D8+$C$7</f>
        <v>0</v>
      </c>
      <c r="F8" s="108">
        <f t="shared" si="4"/>
        <v>0</v>
      </c>
      <c r="G8" s="74"/>
      <c r="H8" s="74"/>
      <c r="I8" s="74"/>
      <c r="J8" s="74"/>
      <c r="K8" s="74"/>
      <c r="L8" s="74"/>
    </row>
    <row r="9" spans="1:12" ht="17.25" x14ac:dyDescent="0.35">
      <c r="A9" s="252"/>
      <c r="B9" s="242"/>
      <c r="C9" s="242"/>
      <c r="D9" s="242"/>
      <c r="E9" s="242"/>
      <c r="F9" s="243"/>
    </row>
    <row r="10" spans="1:12" ht="31.5" x14ac:dyDescent="0.35">
      <c r="A10" s="203" t="s">
        <v>239</v>
      </c>
      <c r="B10" s="77" t="s">
        <v>528</v>
      </c>
      <c r="C10" s="149"/>
      <c r="D10" s="107">
        <f t="shared" ref="D10:F10" si="5">D$7*$C10</f>
        <v>0</v>
      </c>
      <c r="E10" s="107">
        <f t="shared" si="5"/>
        <v>0</v>
      </c>
      <c r="F10" s="107">
        <f t="shared" si="5"/>
        <v>0</v>
      </c>
    </row>
    <row r="11" spans="1:12" ht="34.5" customHeight="1" x14ac:dyDescent="0.35">
      <c r="A11" s="294"/>
      <c r="B11" s="68" t="s">
        <v>240</v>
      </c>
      <c r="C11" s="149"/>
      <c r="D11" s="107">
        <f t="shared" ref="D11:F11" si="6">D$10*$C11</f>
        <v>0</v>
      </c>
      <c r="E11" s="107">
        <f t="shared" si="6"/>
        <v>0</v>
      </c>
      <c r="F11" s="107">
        <f t="shared" si="6"/>
        <v>0</v>
      </c>
    </row>
    <row r="12" spans="1:12" ht="33.75" customHeight="1" x14ac:dyDescent="0.35">
      <c r="A12" s="229"/>
      <c r="B12" s="68" t="s">
        <v>241</v>
      </c>
      <c r="C12" s="178">
        <f>100%-C11</f>
        <v>1</v>
      </c>
      <c r="D12" s="107">
        <f t="shared" ref="D12:F12" si="7">D$10*$C12</f>
        <v>0</v>
      </c>
      <c r="E12" s="107">
        <f t="shared" si="7"/>
        <v>0</v>
      </c>
      <c r="F12" s="107">
        <f t="shared" si="7"/>
        <v>0</v>
      </c>
    </row>
    <row r="13" spans="1:12" ht="17.25" x14ac:dyDescent="0.35">
      <c r="A13" s="252"/>
      <c r="B13" s="242"/>
      <c r="C13" s="242"/>
      <c r="D13" s="242"/>
      <c r="E13" s="242"/>
      <c r="F13" s="243"/>
    </row>
    <row r="14" spans="1:12" ht="31.5" x14ac:dyDescent="0.35">
      <c r="A14" s="203" t="s">
        <v>242</v>
      </c>
      <c r="B14" s="77" t="s">
        <v>529</v>
      </c>
      <c r="C14" s="149"/>
      <c r="D14" s="107">
        <f t="shared" ref="D14:F14" si="8">D$7*$C14</f>
        <v>0</v>
      </c>
      <c r="E14" s="107">
        <f t="shared" si="8"/>
        <v>0</v>
      </c>
      <c r="F14" s="107">
        <f t="shared" si="8"/>
        <v>0</v>
      </c>
    </row>
    <row r="15" spans="1:12" ht="35.25" customHeight="1" x14ac:dyDescent="0.35">
      <c r="A15" s="294"/>
      <c r="B15" s="68" t="s">
        <v>243</v>
      </c>
      <c r="C15" s="149"/>
      <c r="D15" s="107">
        <f t="shared" ref="D15:F15" si="9">D$14*$C15</f>
        <v>0</v>
      </c>
      <c r="E15" s="107">
        <f t="shared" si="9"/>
        <v>0</v>
      </c>
      <c r="F15" s="107">
        <f t="shared" si="9"/>
        <v>0</v>
      </c>
    </row>
    <row r="16" spans="1:12" ht="31.5" x14ac:dyDescent="0.35">
      <c r="A16" s="229"/>
      <c r="B16" s="68" t="s">
        <v>244</v>
      </c>
      <c r="C16" s="178">
        <f>100%-C15</f>
        <v>1</v>
      </c>
      <c r="D16" s="107">
        <f t="shared" ref="D16:F16" si="10">D$14*$C16</f>
        <v>0</v>
      </c>
      <c r="E16" s="107">
        <f t="shared" si="10"/>
        <v>0</v>
      </c>
      <c r="F16" s="107">
        <f t="shared" si="10"/>
        <v>0</v>
      </c>
    </row>
    <row r="17" spans="1:6" ht="17.25" x14ac:dyDescent="0.35">
      <c r="A17" s="252"/>
      <c r="B17" s="242"/>
      <c r="C17" s="242"/>
      <c r="D17" s="242"/>
      <c r="E17" s="242"/>
      <c r="F17" s="243"/>
    </row>
    <row r="18" spans="1:6" ht="31.5" x14ac:dyDescent="0.35">
      <c r="A18" s="203" t="s">
        <v>245</v>
      </c>
      <c r="B18" s="77" t="s">
        <v>530</v>
      </c>
      <c r="C18" s="149"/>
      <c r="D18" s="107">
        <f t="shared" ref="D18:F18" si="11">D$7*$C18</f>
        <v>0</v>
      </c>
      <c r="E18" s="107">
        <f t="shared" si="11"/>
        <v>0</v>
      </c>
      <c r="F18" s="107">
        <f t="shared" si="11"/>
        <v>0</v>
      </c>
    </row>
    <row r="19" spans="1:6" ht="31.5" x14ac:dyDescent="0.35">
      <c r="A19" s="225"/>
      <c r="B19" s="68" t="s">
        <v>246</v>
      </c>
      <c r="C19" s="149"/>
      <c r="D19" s="107">
        <f t="shared" ref="D19:F19" si="12">D$18*$C19</f>
        <v>0</v>
      </c>
      <c r="E19" s="107">
        <f t="shared" si="12"/>
        <v>0</v>
      </c>
      <c r="F19" s="107">
        <f t="shared" si="12"/>
        <v>0</v>
      </c>
    </row>
    <row r="20" spans="1:6" ht="34.5" customHeight="1" x14ac:dyDescent="0.35">
      <c r="A20" s="224"/>
      <c r="B20" s="68" t="s">
        <v>247</v>
      </c>
      <c r="C20" s="178">
        <f>100%-C19</f>
        <v>1</v>
      </c>
      <c r="D20" s="107">
        <f t="shared" ref="D20:F20" si="13">D$18*$C20</f>
        <v>0</v>
      </c>
      <c r="E20" s="107">
        <f t="shared" si="13"/>
        <v>0</v>
      </c>
      <c r="F20" s="107">
        <f t="shared" si="13"/>
        <v>0</v>
      </c>
    </row>
    <row r="21" spans="1:6" ht="17.25" x14ac:dyDescent="0.35">
      <c r="A21" s="252"/>
      <c r="B21" s="242"/>
      <c r="C21" s="242"/>
      <c r="D21" s="242"/>
      <c r="E21" s="242"/>
      <c r="F21" s="243"/>
    </row>
    <row r="22" spans="1:6" ht="31.5" x14ac:dyDescent="0.35">
      <c r="A22" s="203" t="s">
        <v>248</v>
      </c>
      <c r="B22" s="77" t="s">
        <v>531</v>
      </c>
      <c r="C22" s="149"/>
      <c r="D22" s="107">
        <f t="shared" ref="D22:F22" si="14">D$7*$C22</f>
        <v>0</v>
      </c>
      <c r="E22" s="107">
        <f t="shared" si="14"/>
        <v>0</v>
      </c>
      <c r="F22" s="107">
        <f t="shared" si="14"/>
        <v>0</v>
      </c>
    </row>
    <row r="23" spans="1:6" ht="33.75" customHeight="1" x14ac:dyDescent="0.35">
      <c r="A23" s="225"/>
      <c r="B23" s="68" t="s">
        <v>249</v>
      </c>
      <c r="C23" s="149"/>
      <c r="D23" s="107">
        <f t="shared" ref="D23:F23" si="15">D$22*$C23</f>
        <v>0</v>
      </c>
      <c r="E23" s="107">
        <f t="shared" si="15"/>
        <v>0</v>
      </c>
      <c r="F23" s="107">
        <f t="shared" si="15"/>
        <v>0</v>
      </c>
    </row>
    <row r="24" spans="1:6" ht="36.75" customHeight="1" x14ac:dyDescent="0.35">
      <c r="A24" s="224"/>
      <c r="B24" s="68" t="s">
        <v>250</v>
      </c>
      <c r="C24" s="178">
        <f>100%-C23</f>
        <v>1</v>
      </c>
      <c r="D24" s="107">
        <f t="shared" ref="D24:F24" si="16">D$22*$C24</f>
        <v>0</v>
      </c>
      <c r="E24" s="107">
        <f t="shared" si="16"/>
        <v>0</v>
      </c>
      <c r="F24" s="107">
        <f t="shared" si="16"/>
        <v>0</v>
      </c>
    </row>
    <row r="25" spans="1:6" ht="17.25" x14ac:dyDescent="0.35">
      <c r="A25" s="252"/>
      <c r="B25" s="242"/>
      <c r="C25" s="242"/>
      <c r="D25" s="242"/>
      <c r="E25" s="242"/>
      <c r="F25" s="243"/>
    </row>
    <row r="26" spans="1:6" ht="35.25" customHeight="1" x14ac:dyDescent="0.35">
      <c r="A26" s="203" t="s">
        <v>251</v>
      </c>
      <c r="B26" s="68" t="s">
        <v>252</v>
      </c>
      <c r="C26" s="149"/>
      <c r="D26" s="107">
        <f t="shared" ref="D26:F26" si="17">D11*$C26</f>
        <v>0</v>
      </c>
      <c r="E26" s="107">
        <f t="shared" si="17"/>
        <v>0</v>
      </c>
      <c r="F26" s="107">
        <f t="shared" si="17"/>
        <v>0</v>
      </c>
    </row>
    <row r="27" spans="1:6" ht="47.25" x14ac:dyDescent="0.35">
      <c r="A27" s="294"/>
      <c r="B27" s="68" t="s">
        <v>253</v>
      </c>
      <c r="C27" s="149"/>
      <c r="D27" s="107">
        <f t="shared" ref="D27:F27" si="18">D12*$C27</f>
        <v>0</v>
      </c>
      <c r="E27" s="107">
        <f t="shared" si="18"/>
        <v>0</v>
      </c>
      <c r="F27" s="107">
        <f t="shared" si="18"/>
        <v>0</v>
      </c>
    </row>
    <row r="28" spans="1:6" ht="48" customHeight="1" x14ac:dyDescent="0.35">
      <c r="A28" s="229"/>
      <c r="B28" s="68" t="s">
        <v>254</v>
      </c>
      <c r="C28" s="149"/>
      <c r="D28" s="107">
        <f t="shared" ref="D28:F28" si="19">D12*$C28</f>
        <v>0</v>
      </c>
      <c r="E28" s="107">
        <f t="shared" si="19"/>
        <v>0</v>
      </c>
      <c r="F28" s="107">
        <f t="shared" si="19"/>
        <v>0</v>
      </c>
    </row>
    <row r="29" spans="1:6" ht="17.25" x14ac:dyDescent="0.35">
      <c r="A29" s="252"/>
      <c r="B29" s="242"/>
      <c r="C29" s="242"/>
      <c r="D29" s="242"/>
      <c r="E29" s="242"/>
      <c r="F29" s="243"/>
    </row>
    <row r="30" spans="1:6" ht="39" customHeight="1" x14ac:dyDescent="0.35">
      <c r="A30" s="203" t="s">
        <v>255</v>
      </c>
      <c r="B30" s="68" t="s">
        <v>256</v>
      </c>
      <c r="C30" s="149"/>
      <c r="D30" s="107">
        <f t="shared" ref="D30:F30" si="20">D15*$C30</f>
        <v>0</v>
      </c>
      <c r="E30" s="107">
        <f t="shared" si="20"/>
        <v>0</v>
      </c>
      <c r="F30" s="107">
        <f t="shared" si="20"/>
        <v>0</v>
      </c>
    </row>
    <row r="31" spans="1:6" ht="34.5" customHeight="1" x14ac:dyDescent="0.35">
      <c r="A31" s="225"/>
      <c r="B31" s="68" t="s">
        <v>257</v>
      </c>
      <c r="C31" s="149"/>
      <c r="D31" s="107">
        <f t="shared" ref="D31:F31" si="21">D16*$C31</f>
        <v>0</v>
      </c>
      <c r="E31" s="107">
        <f t="shared" si="21"/>
        <v>0</v>
      </c>
      <c r="F31" s="107">
        <f t="shared" si="21"/>
        <v>0</v>
      </c>
    </row>
    <row r="32" spans="1:6" ht="47.25" customHeight="1" x14ac:dyDescent="0.35">
      <c r="A32" s="224"/>
      <c r="B32" s="68" t="s">
        <v>258</v>
      </c>
      <c r="C32" s="149"/>
      <c r="D32" s="107">
        <f t="shared" ref="D32:F32" si="22">D31*$C32</f>
        <v>0</v>
      </c>
      <c r="E32" s="107">
        <f t="shared" si="22"/>
        <v>0</v>
      </c>
      <c r="F32" s="107">
        <f t="shared" si="22"/>
        <v>0</v>
      </c>
    </row>
    <row r="33" spans="1:6" ht="17.25" x14ac:dyDescent="0.35">
      <c r="A33" s="252"/>
      <c r="B33" s="242"/>
      <c r="C33" s="242"/>
      <c r="D33" s="242"/>
      <c r="E33" s="242"/>
      <c r="F33" s="243"/>
    </row>
    <row r="34" spans="1:6" ht="50.25" customHeight="1" x14ac:dyDescent="0.35">
      <c r="A34" s="203" t="s">
        <v>259</v>
      </c>
      <c r="B34" s="68" t="s">
        <v>260</v>
      </c>
      <c r="C34" s="149"/>
      <c r="D34" s="107">
        <f t="shared" ref="D34:F34" si="23">D19*$C34</f>
        <v>0</v>
      </c>
      <c r="E34" s="107">
        <f t="shared" si="23"/>
        <v>0</v>
      </c>
      <c r="F34" s="107">
        <f t="shared" si="23"/>
        <v>0</v>
      </c>
    </row>
    <row r="35" spans="1:6" ht="47.25" x14ac:dyDescent="0.35">
      <c r="A35" s="294"/>
      <c r="B35" s="68" t="s">
        <v>261</v>
      </c>
      <c r="C35" s="149"/>
      <c r="D35" s="107">
        <f t="shared" ref="D35:F35" si="24">D20*$C35</f>
        <v>0</v>
      </c>
      <c r="E35" s="107">
        <f t="shared" si="24"/>
        <v>0</v>
      </c>
      <c r="F35" s="107">
        <f t="shared" si="24"/>
        <v>0</v>
      </c>
    </row>
    <row r="36" spans="1:6" ht="51.75" customHeight="1" x14ac:dyDescent="0.35">
      <c r="A36" s="229"/>
      <c r="B36" s="68" t="s">
        <v>262</v>
      </c>
      <c r="C36" s="149"/>
      <c r="D36" s="107">
        <f t="shared" ref="D36:F36" si="25">D35*$C36</f>
        <v>0</v>
      </c>
      <c r="E36" s="107">
        <f t="shared" si="25"/>
        <v>0</v>
      </c>
      <c r="F36" s="107">
        <f t="shared" si="25"/>
        <v>0</v>
      </c>
    </row>
    <row r="37" spans="1:6" ht="17.25" x14ac:dyDescent="0.35">
      <c r="A37" s="252"/>
      <c r="B37" s="242"/>
      <c r="C37" s="242"/>
      <c r="D37" s="242"/>
      <c r="E37" s="242"/>
      <c r="F37" s="243"/>
    </row>
    <row r="38" spans="1:6" ht="47.25" x14ac:dyDescent="0.35">
      <c r="A38" s="203" t="s">
        <v>263</v>
      </c>
      <c r="B38" s="68" t="s">
        <v>264</v>
      </c>
      <c r="C38" s="149"/>
      <c r="D38" s="107">
        <f t="shared" ref="D38:F38" si="26">D23*$C38</f>
        <v>0</v>
      </c>
      <c r="E38" s="107">
        <f t="shared" si="26"/>
        <v>0</v>
      </c>
      <c r="F38" s="107">
        <f t="shared" si="26"/>
        <v>0</v>
      </c>
    </row>
    <row r="39" spans="1:6" ht="47.25" x14ac:dyDescent="0.35">
      <c r="A39" s="294"/>
      <c r="B39" s="68" t="s">
        <v>265</v>
      </c>
      <c r="C39" s="149"/>
      <c r="D39" s="107">
        <f t="shared" ref="D39:F39" si="27">D24*$C39</f>
        <v>0</v>
      </c>
      <c r="E39" s="107">
        <f t="shared" si="27"/>
        <v>0</v>
      </c>
      <c r="F39" s="107">
        <f t="shared" si="27"/>
        <v>0</v>
      </c>
    </row>
    <row r="40" spans="1:6" ht="47.25" x14ac:dyDescent="0.35">
      <c r="A40" s="229"/>
      <c r="B40" s="68" t="s">
        <v>266</v>
      </c>
      <c r="C40" s="149"/>
      <c r="D40" s="107">
        <f t="shared" ref="D40:F40" si="28">D24*$C40</f>
        <v>0</v>
      </c>
      <c r="E40" s="107">
        <f t="shared" si="28"/>
        <v>0</v>
      </c>
      <c r="F40" s="107">
        <f t="shared" si="28"/>
        <v>0</v>
      </c>
    </row>
    <row r="41" spans="1:6" ht="17.25" x14ac:dyDescent="0.35">
      <c r="A41" s="252"/>
      <c r="B41" s="242"/>
      <c r="C41" s="242"/>
      <c r="D41" s="242"/>
      <c r="E41" s="242"/>
      <c r="F41" s="243"/>
    </row>
    <row r="42" spans="1:6" ht="36.75" customHeight="1" x14ac:dyDescent="0.35">
      <c r="A42" s="70" t="s">
        <v>267</v>
      </c>
      <c r="B42" s="76" t="s">
        <v>268</v>
      </c>
      <c r="C42" s="150"/>
      <c r="D42" s="107">
        <f t="shared" ref="D42:F42" si="29">(D26+D30+D34)*$C42</f>
        <v>0</v>
      </c>
      <c r="E42" s="107">
        <f t="shared" si="29"/>
        <v>0</v>
      </c>
      <c r="F42" s="107">
        <f t="shared" si="29"/>
        <v>0</v>
      </c>
    </row>
    <row r="43" spans="1:6" ht="47.25" x14ac:dyDescent="0.35">
      <c r="A43" s="70" t="s">
        <v>269</v>
      </c>
      <c r="B43" s="76" t="s">
        <v>454</v>
      </c>
      <c r="C43" s="150"/>
      <c r="D43" s="107">
        <f t="shared" ref="D43:F43" si="30">(D34+D38)*$C43</f>
        <v>0</v>
      </c>
      <c r="E43" s="107">
        <f t="shared" si="30"/>
        <v>0</v>
      </c>
      <c r="F43" s="107">
        <f t="shared" si="30"/>
        <v>0</v>
      </c>
    </row>
    <row r="44" spans="1:6" ht="34.5" customHeight="1" x14ac:dyDescent="0.35">
      <c r="A44" s="70" t="s">
        <v>270</v>
      </c>
      <c r="B44" s="76" t="s">
        <v>271</v>
      </c>
      <c r="C44" s="150"/>
      <c r="D44" s="107">
        <f t="shared" ref="D44:F44" si="31">D38*$C44</f>
        <v>0</v>
      </c>
      <c r="E44" s="107">
        <f t="shared" si="31"/>
        <v>0</v>
      </c>
      <c r="F44" s="107">
        <f t="shared" si="31"/>
        <v>0</v>
      </c>
    </row>
    <row r="45" spans="1:6" ht="17.25" x14ac:dyDescent="0.35">
      <c r="A45" s="252"/>
      <c r="B45" s="242"/>
      <c r="C45" s="242"/>
      <c r="D45" s="242"/>
      <c r="E45" s="242"/>
      <c r="F45" s="243"/>
    </row>
    <row r="46" spans="1:6" ht="34.5" customHeight="1" x14ac:dyDescent="0.35">
      <c r="A46" s="70" t="s">
        <v>272</v>
      </c>
      <c r="B46" s="76" t="s">
        <v>450</v>
      </c>
      <c r="C46" s="150"/>
      <c r="D46" s="107">
        <f t="shared" ref="D46:F46" si="32">D31*$C46</f>
        <v>0</v>
      </c>
      <c r="E46" s="107">
        <f t="shared" si="32"/>
        <v>0</v>
      </c>
      <c r="F46" s="107">
        <f t="shared" si="32"/>
        <v>0</v>
      </c>
    </row>
    <row r="47" spans="1:6" ht="47.25" x14ac:dyDescent="0.35">
      <c r="A47" s="70" t="s">
        <v>273</v>
      </c>
      <c r="B47" s="76" t="s">
        <v>451</v>
      </c>
      <c r="C47" s="150"/>
      <c r="D47" s="107">
        <f t="shared" ref="D47:F47" si="33">(D$27+D$35+D$39)*$C47</f>
        <v>0</v>
      </c>
      <c r="E47" s="107">
        <f t="shared" si="33"/>
        <v>0</v>
      </c>
      <c r="F47" s="107">
        <f t="shared" si="33"/>
        <v>0</v>
      </c>
    </row>
    <row r="48" spans="1:6" ht="34.5" customHeight="1" x14ac:dyDescent="0.35">
      <c r="A48" s="70" t="s">
        <v>274</v>
      </c>
      <c r="B48" s="76" t="s">
        <v>452</v>
      </c>
      <c r="C48" s="150"/>
      <c r="D48" s="107">
        <f t="shared" ref="D48:F48" si="34">(D$27+D$35+D$39)*$C48</f>
        <v>0</v>
      </c>
      <c r="E48" s="107">
        <f t="shared" si="34"/>
        <v>0</v>
      </c>
      <c r="F48" s="107">
        <f t="shared" si="34"/>
        <v>0</v>
      </c>
    </row>
    <row r="49" spans="1:6" ht="47.25" x14ac:dyDescent="0.35">
      <c r="A49" s="70" t="s">
        <v>275</v>
      </c>
      <c r="B49" s="76" t="s">
        <v>453</v>
      </c>
      <c r="C49" s="150"/>
      <c r="D49" s="107">
        <f>(D28+D32+D36+D40)*$C49</f>
        <v>0</v>
      </c>
      <c r="E49" s="107">
        <f t="shared" ref="E49:F49" si="35">(E28+E36+E40)*$C49</f>
        <v>0</v>
      </c>
      <c r="F49" s="107">
        <f t="shared" si="35"/>
        <v>0</v>
      </c>
    </row>
    <row r="50" spans="1:6" ht="17.25" x14ac:dyDescent="0.35">
      <c r="A50" s="252"/>
      <c r="B50" s="242"/>
      <c r="C50" s="242"/>
      <c r="D50" s="242"/>
      <c r="E50" s="242"/>
      <c r="F50" s="243"/>
    </row>
    <row r="51" spans="1:6" s="73" customFormat="1" ht="16.5" thickBot="1" x14ac:dyDescent="0.4">
      <c r="A51" s="71" t="s">
        <v>276</v>
      </c>
      <c r="B51" s="195" t="s">
        <v>277</v>
      </c>
      <c r="C51" s="195"/>
      <c r="D51" s="106">
        <f t="shared" ref="D51:F51" si="36">D42+D46</f>
        <v>0</v>
      </c>
      <c r="E51" s="106">
        <f t="shared" si="36"/>
        <v>0</v>
      </c>
      <c r="F51" s="106">
        <f t="shared" si="36"/>
        <v>0</v>
      </c>
    </row>
    <row r="52" spans="1:6" s="73" customFormat="1" ht="33" thickTop="1" thickBot="1" x14ac:dyDescent="0.4">
      <c r="A52" s="71" t="s">
        <v>278</v>
      </c>
      <c r="B52" s="195" t="s">
        <v>279</v>
      </c>
      <c r="C52" s="195"/>
      <c r="D52" s="106">
        <f t="shared" ref="D52:F52" si="37">D43+D47</f>
        <v>0</v>
      </c>
      <c r="E52" s="106">
        <f t="shared" si="37"/>
        <v>0</v>
      </c>
      <c r="F52" s="106">
        <f t="shared" si="37"/>
        <v>0</v>
      </c>
    </row>
    <row r="53" spans="1:6" s="73" customFormat="1" ht="17.25" thickTop="1" thickBot="1" x14ac:dyDescent="0.4">
      <c r="A53" s="71" t="s">
        <v>280</v>
      </c>
      <c r="B53" s="195" t="s">
        <v>281</v>
      </c>
      <c r="C53" s="195"/>
      <c r="D53" s="106">
        <f t="shared" ref="D53:F53" si="38">D44+D48</f>
        <v>0</v>
      </c>
      <c r="E53" s="106">
        <f t="shared" si="38"/>
        <v>0</v>
      </c>
      <c r="F53" s="106">
        <f t="shared" si="38"/>
        <v>0</v>
      </c>
    </row>
    <row r="54" spans="1:6" s="73" customFormat="1" ht="17.25" thickTop="1" thickBot="1" x14ac:dyDescent="0.4">
      <c r="A54" s="71" t="s">
        <v>282</v>
      </c>
      <c r="B54" s="195" t="s">
        <v>283</v>
      </c>
      <c r="C54" s="195"/>
      <c r="D54" s="106">
        <f t="shared" ref="D54:F54" si="39">D49</f>
        <v>0</v>
      </c>
      <c r="E54" s="106">
        <f t="shared" si="39"/>
        <v>0</v>
      </c>
      <c r="F54" s="106">
        <f t="shared" si="39"/>
        <v>0</v>
      </c>
    </row>
    <row r="55" spans="1:6" ht="15.75" thickTop="1" x14ac:dyDescent="0.35">
      <c r="C55" s="75"/>
    </row>
    <row r="56" spans="1:6" x14ac:dyDescent="0.35">
      <c r="C56" s="75"/>
    </row>
    <row r="57" spans="1:6" x14ac:dyDescent="0.35">
      <c r="C57" s="75"/>
    </row>
    <row r="58" spans="1:6" x14ac:dyDescent="0.35">
      <c r="C58" s="75"/>
    </row>
    <row r="59" spans="1:6" x14ac:dyDescent="0.35">
      <c r="C59" s="75"/>
    </row>
    <row r="60" spans="1:6" x14ac:dyDescent="0.35">
      <c r="C60" s="75"/>
    </row>
    <row r="61" spans="1:6" x14ac:dyDescent="0.35">
      <c r="C61" s="75"/>
    </row>
    <row r="62" spans="1:6" x14ac:dyDescent="0.35">
      <c r="C62" s="75"/>
    </row>
    <row r="63" spans="1:6" x14ac:dyDescent="0.35">
      <c r="C63" s="75"/>
    </row>
    <row r="64" spans="1:6" x14ac:dyDescent="0.35">
      <c r="C64" s="75"/>
    </row>
    <row r="65" spans="3:3" x14ac:dyDescent="0.35">
      <c r="C65" s="75"/>
    </row>
    <row r="66" spans="3:3" x14ac:dyDescent="0.35">
      <c r="C66" s="75"/>
    </row>
    <row r="67" spans="3:3" x14ac:dyDescent="0.35">
      <c r="C67" s="75"/>
    </row>
    <row r="68" spans="3:3" x14ac:dyDescent="0.35">
      <c r="C68" s="75"/>
    </row>
    <row r="69" spans="3:3" x14ac:dyDescent="0.35">
      <c r="C69" s="75"/>
    </row>
    <row r="70" spans="3:3" x14ac:dyDescent="0.35">
      <c r="C70" s="75"/>
    </row>
    <row r="71" spans="3:3" x14ac:dyDescent="0.35">
      <c r="C71" s="75"/>
    </row>
    <row r="72" spans="3:3" x14ac:dyDescent="0.35">
      <c r="C72" s="75"/>
    </row>
    <row r="73" spans="3:3" x14ac:dyDescent="0.35">
      <c r="C73" s="75"/>
    </row>
    <row r="74" spans="3:3" x14ac:dyDescent="0.35">
      <c r="C74" s="75"/>
    </row>
    <row r="75" spans="3:3" x14ac:dyDescent="0.35">
      <c r="C75" s="75"/>
    </row>
    <row r="76" spans="3:3" x14ac:dyDescent="0.35">
      <c r="C76" s="75"/>
    </row>
    <row r="77" spans="3:3" x14ac:dyDescent="0.35">
      <c r="C77" s="75"/>
    </row>
    <row r="78" spans="3:3" x14ac:dyDescent="0.35">
      <c r="C78" s="75"/>
    </row>
    <row r="79" spans="3:3" x14ac:dyDescent="0.35">
      <c r="C79" s="75"/>
    </row>
    <row r="80" spans="3:3" x14ac:dyDescent="0.35">
      <c r="C80" s="75"/>
    </row>
    <row r="81" spans="3:3" x14ac:dyDescent="0.35">
      <c r="C81" s="75"/>
    </row>
    <row r="82" spans="3:3" x14ac:dyDescent="0.35">
      <c r="C82" s="75"/>
    </row>
    <row r="83" spans="3:3" x14ac:dyDescent="0.35">
      <c r="C83" s="75"/>
    </row>
    <row r="84" spans="3:3" x14ac:dyDescent="0.35">
      <c r="C84" s="75"/>
    </row>
    <row r="85" spans="3:3" x14ac:dyDescent="0.35">
      <c r="C85" s="75"/>
    </row>
    <row r="86" spans="3:3" x14ac:dyDescent="0.35">
      <c r="C86" s="75"/>
    </row>
    <row r="87" spans="3:3" x14ac:dyDescent="0.35">
      <c r="C87" s="75"/>
    </row>
    <row r="88" spans="3:3" x14ac:dyDescent="0.35">
      <c r="C88" s="75"/>
    </row>
    <row r="89" spans="3:3" x14ac:dyDescent="0.35">
      <c r="C89" s="75"/>
    </row>
    <row r="90" spans="3:3" x14ac:dyDescent="0.35">
      <c r="C90" s="75"/>
    </row>
    <row r="91" spans="3:3" x14ac:dyDescent="0.35">
      <c r="C91" s="75"/>
    </row>
    <row r="92" spans="3:3" x14ac:dyDescent="0.35">
      <c r="C92" s="75"/>
    </row>
    <row r="93" spans="3:3" x14ac:dyDescent="0.35">
      <c r="C93" s="75"/>
    </row>
    <row r="94" spans="3:3" x14ac:dyDescent="0.35">
      <c r="C94" s="75"/>
    </row>
    <row r="95" spans="3:3" x14ac:dyDescent="0.35">
      <c r="C95" s="75"/>
    </row>
    <row r="96" spans="3:3" x14ac:dyDescent="0.35">
      <c r="C96" s="75"/>
    </row>
    <row r="97" spans="3:3" x14ac:dyDescent="0.35">
      <c r="C97" s="75"/>
    </row>
    <row r="98" spans="3:3" x14ac:dyDescent="0.35">
      <c r="C98" s="75"/>
    </row>
    <row r="99" spans="3:3" x14ac:dyDescent="0.35">
      <c r="C99" s="75"/>
    </row>
    <row r="100" spans="3:3" x14ac:dyDescent="0.35">
      <c r="C100" s="75"/>
    </row>
    <row r="101" spans="3:3" x14ac:dyDescent="0.35">
      <c r="C101" s="75"/>
    </row>
    <row r="102" spans="3:3" x14ac:dyDescent="0.35">
      <c r="C102" s="75"/>
    </row>
    <row r="103" spans="3:3" x14ac:dyDescent="0.35">
      <c r="C103" s="75"/>
    </row>
    <row r="104" spans="3:3" x14ac:dyDescent="0.35">
      <c r="C104" s="75"/>
    </row>
    <row r="105" spans="3:3" x14ac:dyDescent="0.35">
      <c r="C105" s="75"/>
    </row>
    <row r="106" spans="3:3" x14ac:dyDescent="0.35">
      <c r="C106" s="75"/>
    </row>
    <row r="107" spans="3:3" x14ac:dyDescent="0.35">
      <c r="C107" s="75"/>
    </row>
    <row r="108" spans="3:3" x14ac:dyDescent="0.35">
      <c r="C108" s="75"/>
    </row>
    <row r="109" spans="3:3" x14ac:dyDescent="0.35">
      <c r="C109" s="75"/>
    </row>
    <row r="110" spans="3:3" x14ac:dyDescent="0.35">
      <c r="C110" s="75"/>
    </row>
    <row r="111" spans="3:3" x14ac:dyDescent="0.35">
      <c r="C111" s="75"/>
    </row>
    <row r="112" spans="3:3" x14ac:dyDescent="0.35">
      <c r="C112" s="75"/>
    </row>
    <row r="113" spans="3:3" x14ac:dyDescent="0.35">
      <c r="C113" s="75"/>
    </row>
    <row r="114" spans="3:3" x14ac:dyDescent="0.35">
      <c r="C114" s="75"/>
    </row>
    <row r="115" spans="3:3" x14ac:dyDescent="0.35">
      <c r="C115" s="75"/>
    </row>
    <row r="116" spans="3:3" x14ac:dyDescent="0.35">
      <c r="C116" s="75"/>
    </row>
    <row r="117" spans="3:3" x14ac:dyDescent="0.35">
      <c r="C117" s="75"/>
    </row>
    <row r="118" spans="3:3" x14ac:dyDescent="0.35">
      <c r="C118" s="75"/>
    </row>
    <row r="119" spans="3:3" x14ac:dyDescent="0.35">
      <c r="C119" s="75"/>
    </row>
    <row r="120" spans="3:3" x14ac:dyDescent="0.35">
      <c r="C120" s="75"/>
    </row>
    <row r="121" spans="3:3" x14ac:dyDescent="0.35">
      <c r="C121" s="75"/>
    </row>
    <row r="122" spans="3:3" x14ac:dyDescent="0.35">
      <c r="C122" s="75"/>
    </row>
    <row r="123" spans="3:3" x14ac:dyDescent="0.35">
      <c r="C123" s="75"/>
    </row>
    <row r="124" spans="3:3" x14ac:dyDescent="0.35">
      <c r="C124" s="75"/>
    </row>
    <row r="125" spans="3:3" x14ac:dyDescent="0.35">
      <c r="C125" s="75"/>
    </row>
    <row r="126" spans="3:3" x14ac:dyDescent="0.35">
      <c r="C126" s="75"/>
    </row>
    <row r="127" spans="3:3" x14ac:dyDescent="0.35">
      <c r="C127" s="75"/>
    </row>
    <row r="128" spans="3:3" x14ac:dyDescent="0.35">
      <c r="C128" s="75"/>
    </row>
    <row r="129" spans="3:3" x14ac:dyDescent="0.35">
      <c r="C129" s="75"/>
    </row>
    <row r="130" spans="3:3" x14ac:dyDescent="0.35">
      <c r="C130" s="75"/>
    </row>
    <row r="131" spans="3:3" x14ac:dyDescent="0.35">
      <c r="C131" s="75"/>
    </row>
    <row r="132" spans="3:3" x14ac:dyDescent="0.35">
      <c r="C132" s="75"/>
    </row>
    <row r="133" spans="3:3" x14ac:dyDescent="0.35">
      <c r="C133" s="75"/>
    </row>
    <row r="134" spans="3:3" x14ac:dyDescent="0.35">
      <c r="C134" s="75"/>
    </row>
    <row r="135" spans="3:3" x14ac:dyDescent="0.35">
      <c r="C135" s="75"/>
    </row>
    <row r="136" spans="3:3" x14ac:dyDescent="0.35">
      <c r="C136" s="75"/>
    </row>
    <row r="137" spans="3:3" x14ac:dyDescent="0.35">
      <c r="C137" s="75"/>
    </row>
    <row r="138" spans="3:3" x14ac:dyDescent="0.35">
      <c r="C138" s="75"/>
    </row>
    <row r="139" spans="3:3" x14ac:dyDescent="0.35">
      <c r="C139" s="75"/>
    </row>
    <row r="140" spans="3:3" x14ac:dyDescent="0.35">
      <c r="C140" s="75"/>
    </row>
    <row r="141" spans="3:3" x14ac:dyDescent="0.35">
      <c r="C141" s="75"/>
    </row>
    <row r="142" spans="3:3" x14ac:dyDescent="0.35">
      <c r="C142" s="75"/>
    </row>
    <row r="143" spans="3:3" x14ac:dyDescent="0.35">
      <c r="C143" s="75"/>
    </row>
    <row r="144" spans="3:3" x14ac:dyDescent="0.35">
      <c r="C144" s="75"/>
    </row>
    <row r="145" spans="3:3" x14ac:dyDescent="0.35">
      <c r="C145" s="75"/>
    </row>
    <row r="146" spans="3:3" x14ac:dyDescent="0.35">
      <c r="C146" s="75"/>
    </row>
    <row r="147" spans="3:3" x14ac:dyDescent="0.35">
      <c r="C147" s="75"/>
    </row>
    <row r="148" spans="3:3" x14ac:dyDescent="0.35">
      <c r="C148" s="75"/>
    </row>
    <row r="149" spans="3:3" x14ac:dyDescent="0.35">
      <c r="C149" s="75"/>
    </row>
    <row r="150" spans="3:3" x14ac:dyDescent="0.35">
      <c r="C150" s="75"/>
    </row>
    <row r="151" spans="3:3" x14ac:dyDescent="0.35">
      <c r="C151" s="75"/>
    </row>
    <row r="152" spans="3:3" x14ac:dyDescent="0.35">
      <c r="C152" s="75"/>
    </row>
    <row r="153" spans="3:3" x14ac:dyDescent="0.35">
      <c r="C153" s="75"/>
    </row>
    <row r="154" spans="3:3" x14ac:dyDescent="0.35">
      <c r="C154" s="75"/>
    </row>
    <row r="155" spans="3:3" x14ac:dyDescent="0.35">
      <c r="C155" s="75"/>
    </row>
    <row r="156" spans="3:3" x14ac:dyDescent="0.35">
      <c r="C156" s="75"/>
    </row>
    <row r="157" spans="3:3" x14ac:dyDescent="0.35">
      <c r="C157" s="75"/>
    </row>
    <row r="158" spans="3:3" x14ac:dyDescent="0.35">
      <c r="C158" s="75"/>
    </row>
    <row r="159" spans="3:3" x14ac:dyDescent="0.35">
      <c r="C159" s="75"/>
    </row>
    <row r="160" spans="3:3" x14ac:dyDescent="0.35">
      <c r="C160" s="75"/>
    </row>
    <row r="161" spans="3:3" x14ac:dyDescent="0.35">
      <c r="C161" s="75"/>
    </row>
    <row r="162" spans="3:3" x14ac:dyDescent="0.35">
      <c r="C162" s="75"/>
    </row>
    <row r="163" spans="3:3" x14ac:dyDescent="0.35">
      <c r="C163" s="75"/>
    </row>
    <row r="164" spans="3:3" x14ac:dyDescent="0.35">
      <c r="C164" s="75"/>
    </row>
    <row r="165" spans="3:3" x14ac:dyDescent="0.35">
      <c r="C165" s="75"/>
    </row>
    <row r="166" spans="3:3" x14ac:dyDescent="0.35">
      <c r="C166" s="75"/>
    </row>
    <row r="167" spans="3:3" x14ac:dyDescent="0.35">
      <c r="C167" s="75"/>
    </row>
    <row r="168" spans="3:3" x14ac:dyDescent="0.35">
      <c r="C168" s="75"/>
    </row>
    <row r="169" spans="3:3" x14ac:dyDescent="0.35">
      <c r="C169" s="75"/>
    </row>
    <row r="170" spans="3:3" x14ac:dyDescent="0.35">
      <c r="C170" s="75"/>
    </row>
    <row r="171" spans="3:3" x14ac:dyDescent="0.35">
      <c r="C171" s="75"/>
    </row>
    <row r="172" spans="3:3" x14ac:dyDescent="0.35">
      <c r="C172" s="75"/>
    </row>
    <row r="173" spans="3:3" x14ac:dyDescent="0.35">
      <c r="C173" s="75"/>
    </row>
    <row r="174" spans="3:3" x14ac:dyDescent="0.35">
      <c r="C174" s="75"/>
    </row>
    <row r="175" spans="3:3" x14ac:dyDescent="0.35">
      <c r="C175" s="75"/>
    </row>
    <row r="176" spans="3:3" x14ac:dyDescent="0.35">
      <c r="C176" s="75"/>
    </row>
    <row r="177" spans="3:3" x14ac:dyDescent="0.35">
      <c r="C177" s="75"/>
    </row>
    <row r="178" spans="3:3" x14ac:dyDescent="0.35">
      <c r="C178" s="75"/>
    </row>
    <row r="179" spans="3:3" x14ac:dyDescent="0.35">
      <c r="C179" s="75"/>
    </row>
    <row r="180" spans="3:3" x14ac:dyDescent="0.35">
      <c r="C180" s="75"/>
    </row>
    <row r="181" spans="3:3" x14ac:dyDescent="0.35">
      <c r="C181" s="75"/>
    </row>
    <row r="182" spans="3:3" x14ac:dyDescent="0.35">
      <c r="C182" s="75"/>
    </row>
    <row r="183" spans="3:3" x14ac:dyDescent="0.35">
      <c r="C183" s="75"/>
    </row>
    <row r="184" spans="3:3" x14ac:dyDescent="0.35">
      <c r="C184" s="75"/>
    </row>
    <row r="185" spans="3:3" x14ac:dyDescent="0.35">
      <c r="C185" s="75"/>
    </row>
    <row r="186" spans="3:3" x14ac:dyDescent="0.35">
      <c r="C186" s="75"/>
    </row>
    <row r="187" spans="3:3" x14ac:dyDescent="0.35">
      <c r="C187" s="75"/>
    </row>
    <row r="188" spans="3:3" x14ac:dyDescent="0.35">
      <c r="C188" s="75"/>
    </row>
    <row r="189" spans="3:3" x14ac:dyDescent="0.35">
      <c r="C189" s="75"/>
    </row>
    <row r="190" spans="3:3" x14ac:dyDescent="0.35">
      <c r="C190" s="75"/>
    </row>
    <row r="191" spans="3:3" x14ac:dyDescent="0.35">
      <c r="C191" s="75"/>
    </row>
    <row r="192" spans="3:3" x14ac:dyDescent="0.35">
      <c r="C192" s="75"/>
    </row>
    <row r="193" spans="3:3" x14ac:dyDescent="0.35">
      <c r="C193" s="75"/>
    </row>
    <row r="194" spans="3:3" x14ac:dyDescent="0.35">
      <c r="C194" s="75"/>
    </row>
    <row r="195" spans="3:3" x14ac:dyDescent="0.35">
      <c r="C195" s="75"/>
    </row>
    <row r="196" spans="3:3" x14ac:dyDescent="0.35">
      <c r="C196" s="75"/>
    </row>
    <row r="197" spans="3:3" x14ac:dyDescent="0.35">
      <c r="C197" s="75"/>
    </row>
    <row r="198" spans="3:3" x14ac:dyDescent="0.35">
      <c r="C198" s="75"/>
    </row>
    <row r="199" spans="3:3" x14ac:dyDescent="0.35">
      <c r="C199" s="75"/>
    </row>
    <row r="200" spans="3:3" x14ac:dyDescent="0.35">
      <c r="C200" s="75"/>
    </row>
    <row r="201" spans="3:3" x14ac:dyDescent="0.35">
      <c r="C201" s="75"/>
    </row>
    <row r="202" spans="3:3" x14ac:dyDescent="0.35">
      <c r="C202" s="75"/>
    </row>
    <row r="203" spans="3:3" x14ac:dyDescent="0.35">
      <c r="C203" s="75"/>
    </row>
    <row r="204" spans="3:3" x14ac:dyDescent="0.35">
      <c r="C204" s="75"/>
    </row>
    <row r="205" spans="3:3" x14ac:dyDescent="0.35">
      <c r="C205" s="75"/>
    </row>
    <row r="206" spans="3:3" x14ac:dyDescent="0.35">
      <c r="C206" s="75"/>
    </row>
    <row r="207" spans="3:3" x14ac:dyDescent="0.35">
      <c r="C207" s="75"/>
    </row>
    <row r="208" spans="3:3" x14ac:dyDescent="0.35">
      <c r="C208" s="75"/>
    </row>
    <row r="209" spans="3:3" x14ac:dyDescent="0.35">
      <c r="C209" s="75"/>
    </row>
    <row r="210" spans="3:3" x14ac:dyDescent="0.35">
      <c r="C210" s="75"/>
    </row>
    <row r="211" spans="3:3" x14ac:dyDescent="0.35">
      <c r="C211" s="75"/>
    </row>
    <row r="212" spans="3:3" x14ac:dyDescent="0.35">
      <c r="C212" s="75"/>
    </row>
    <row r="213" spans="3:3" x14ac:dyDescent="0.35">
      <c r="C213" s="75"/>
    </row>
    <row r="214" spans="3:3" x14ac:dyDescent="0.35">
      <c r="C214" s="75"/>
    </row>
    <row r="215" spans="3:3" x14ac:dyDescent="0.35">
      <c r="C215" s="75"/>
    </row>
    <row r="216" spans="3:3" x14ac:dyDescent="0.35">
      <c r="C216" s="75"/>
    </row>
    <row r="217" spans="3:3" x14ac:dyDescent="0.35">
      <c r="C217" s="75"/>
    </row>
    <row r="218" spans="3:3" x14ac:dyDescent="0.35">
      <c r="C218" s="75"/>
    </row>
    <row r="219" spans="3:3" x14ac:dyDescent="0.35">
      <c r="C219" s="75"/>
    </row>
    <row r="220" spans="3:3" x14ac:dyDescent="0.35">
      <c r="C220" s="75"/>
    </row>
    <row r="221" spans="3:3" x14ac:dyDescent="0.35">
      <c r="C221" s="75"/>
    </row>
    <row r="222" spans="3:3" x14ac:dyDescent="0.35">
      <c r="C222" s="75"/>
    </row>
    <row r="223" spans="3:3" x14ac:dyDescent="0.35">
      <c r="C223" s="75"/>
    </row>
    <row r="224" spans="3:3" x14ac:dyDescent="0.35">
      <c r="C224" s="75"/>
    </row>
    <row r="225" spans="3:3" x14ac:dyDescent="0.35">
      <c r="C225" s="75"/>
    </row>
    <row r="226" spans="3:3" x14ac:dyDescent="0.35">
      <c r="C226" s="75"/>
    </row>
    <row r="227" spans="3:3" x14ac:dyDescent="0.35">
      <c r="C227" s="75"/>
    </row>
    <row r="228" spans="3:3" x14ac:dyDescent="0.35">
      <c r="C228" s="75"/>
    </row>
    <row r="229" spans="3:3" x14ac:dyDescent="0.35">
      <c r="C229" s="75"/>
    </row>
    <row r="230" spans="3:3" x14ac:dyDescent="0.35">
      <c r="C230" s="75"/>
    </row>
    <row r="231" spans="3:3" x14ac:dyDescent="0.35">
      <c r="C231" s="75"/>
    </row>
    <row r="232" spans="3:3" x14ac:dyDescent="0.35">
      <c r="C232" s="75"/>
    </row>
    <row r="233" spans="3:3" x14ac:dyDescent="0.35">
      <c r="C233" s="75"/>
    </row>
    <row r="234" spans="3:3" x14ac:dyDescent="0.35">
      <c r="C234" s="75"/>
    </row>
    <row r="235" spans="3:3" x14ac:dyDescent="0.35">
      <c r="C235" s="75"/>
    </row>
    <row r="236" spans="3:3" x14ac:dyDescent="0.35">
      <c r="C236" s="75"/>
    </row>
    <row r="237" spans="3:3" x14ac:dyDescent="0.35">
      <c r="C237" s="75"/>
    </row>
    <row r="238" spans="3:3" x14ac:dyDescent="0.35">
      <c r="C238" s="75"/>
    </row>
    <row r="239" spans="3:3" x14ac:dyDescent="0.35">
      <c r="C239" s="75"/>
    </row>
    <row r="240" spans="3:3" x14ac:dyDescent="0.35">
      <c r="C240" s="75"/>
    </row>
    <row r="241" spans="3:3" x14ac:dyDescent="0.35">
      <c r="C241" s="75"/>
    </row>
    <row r="242" spans="3:3" x14ac:dyDescent="0.35">
      <c r="C242" s="75"/>
    </row>
    <row r="243" spans="3:3" x14ac:dyDescent="0.35">
      <c r="C243" s="75"/>
    </row>
    <row r="244" spans="3:3" x14ac:dyDescent="0.35">
      <c r="C244" s="75"/>
    </row>
    <row r="245" spans="3:3" x14ac:dyDescent="0.35">
      <c r="C245" s="75"/>
    </row>
    <row r="246" spans="3:3" x14ac:dyDescent="0.35">
      <c r="C246" s="75"/>
    </row>
    <row r="247" spans="3:3" x14ac:dyDescent="0.35">
      <c r="C247" s="75"/>
    </row>
    <row r="248" spans="3:3" x14ac:dyDescent="0.35">
      <c r="C248" s="75"/>
    </row>
    <row r="249" spans="3:3" x14ac:dyDescent="0.35">
      <c r="C249" s="75"/>
    </row>
    <row r="250" spans="3:3" x14ac:dyDescent="0.35">
      <c r="C250" s="75"/>
    </row>
    <row r="251" spans="3:3" x14ac:dyDescent="0.35">
      <c r="C251" s="75"/>
    </row>
    <row r="252" spans="3:3" x14ac:dyDescent="0.35">
      <c r="C252" s="75"/>
    </row>
    <row r="253" spans="3:3" x14ac:dyDescent="0.35">
      <c r="C253" s="75"/>
    </row>
    <row r="254" spans="3:3" x14ac:dyDescent="0.35">
      <c r="C254" s="75"/>
    </row>
    <row r="255" spans="3:3" x14ac:dyDescent="0.35">
      <c r="C255" s="75"/>
    </row>
    <row r="256" spans="3:3" x14ac:dyDescent="0.35">
      <c r="C256" s="75"/>
    </row>
    <row r="257" spans="3:3" x14ac:dyDescent="0.35">
      <c r="C257" s="75"/>
    </row>
    <row r="258" spans="3:3" x14ac:dyDescent="0.35">
      <c r="C258" s="75"/>
    </row>
    <row r="259" spans="3:3" x14ac:dyDescent="0.35">
      <c r="C259" s="75"/>
    </row>
    <row r="260" spans="3:3" x14ac:dyDescent="0.35">
      <c r="C260" s="75"/>
    </row>
    <row r="261" spans="3:3" x14ac:dyDescent="0.35">
      <c r="C261" s="75"/>
    </row>
    <row r="262" spans="3:3" x14ac:dyDescent="0.35">
      <c r="C262" s="75"/>
    </row>
    <row r="263" spans="3:3" x14ac:dyDescent="0.35">
      <c r="C263" s="75"/>
    </row>
    <row r="264" spans="3:3" x14ac:dyDescent="0.35">
      <c r="C264" s="75"/>
    </row>
    <row r="265" spans="3:3" x14ac:dyDescent="0.35">
      <c r="C265" s="75"/>
    </row>
    <row r="266" spans="3:3" x14ac:dyDescent="0.35">
      <c r="C266" s="75"/>
    </row>
    <row r="267" spans="3:3" x14ac:dyDescent="0.35">
      <c r="C267" s="75"/>
    </row>
    <row r="268" spans="3:3" x14ac:dyDescent="0.35">
      <c r="C268" s="75"/>
    </row>
    <row r="269" spans="3:3" x14ac:dyDescent="0.35">
      <c r="C269" s="75"/>
    </row>
    <row r="270" spans="3:3" x14ac:dyDescent="0.35">
      <c r="C270" s="75"/>
    </row>
    <row r="271" spans="3:3" x14ac:dyDescent="0.35">
      <c r="C271" s="75"/>
    </row>
    <row r="272" spans="3:3" x14ac:dyDescent="0.35">
      <c r="C272" s="75"/>
    </row>
    <row r="273" spans="3:3" x14ac:dyDescent="0.35">
      <c r="C273" s="75"/>
    </row>
    <row r="274" spans="3:3" x14ac:dyDescent="0.35">
      <c r="C274" s="75"/>
    </row>
    <row r="275" spans="3:3" x14ac:dyDescent="0.35">
      <c r="C275" s="75"/>
    </row>
    <row r="276" spans="3:3" x14ac:dyDescent="0.35">
      <c r="C276" s="75"/>
    </row>
    <row r="277" spans="3:3" x14ac:dyDescent="0.35">
      <c r="C277" s="75"/>
    </row>
    <row r="278" spans="3:3" x14ac:dyDescent="0.35">
      <c r="C278" s="75"/>
    </row>
    <row r="279" spans="3:3" x14ac:dyDescent="0.35">
      <c r="C279" s="75"/>
    </row>
    <row r="280" spans="3:3" x14ac:dyDescent="0.35">
      <c r="C280" s="75"/>
    </row>
    <row r="281" spans="3:3" x14ac:dyDescent="0.35">
      <c r="C281" s="75"/>
    </row>
    <row r="282" spans="3:3" x14ac:dyDescent="0.35">
      <c r="C282" s="75"/>
    </row>
    <row r="283" spans="3:3" x14ac:dyDescent="0.35">
      <c r="C283" s="75"/>
    </row>
    <row r="284" spans="3:3" x14ac:dyDescent="0.35">
      <c r="C284" s="75"/>
    </row>
    <row r="285" spans="3:3" x14ac:dyDescent="0.35">
      <c r="C285" s="75"/>
    </row>
    <row r="286" spans="3:3" x14ac:dyDescent="0.35">
      <c r="C286" s="75"/>
    </row>
    <row r="287" spans="3:3" x14ac:dyDescent="0.35">
      <c r="C287" s="75"/>
    </row>
    <row r="288" spans="3:3" x14ac:dyDescent="0.35">
      <c r="C288" s="75"/>
    </row>
    <row r="289" spans="3:3" x14ac:dyDescent="0.35">
      <c r="C289" s="75"/>
    </row>
    <row r="290" spans="3:3" x14ac:dyDescent="0.35">
      <c r="C290" s="75"/>
    </row>
    <row r="291" spans="3:3" x14ac:dyDescent="0.35">
      <c r="C291" s="75"/>
    </row>
    <row r="292" spans="3:3" x14ac:dyDescent="0.35">
      <c r="C292" s="75"/>
    </row>
    <row r="293" spans="3:3" x14ac:dyDescent="0.35">
      <c r="C293" s="75"/>
    </row>
    <row r="294" spans="3:3" x14ac:dyDescent="0.35">
      <c r="C294" s="75"/>
    </row>
    <row r="295" spans="3:3" x14ac:dyDescent="0.35">
      <c r="C295" s="75"/>
    </row>
    <row r="296" spans="3:3" x14ac:dyDescent="0.35">
      <c r="C296" s="75"/>
    </row>
    <row r="297" spans="3:3" x14ac:dyDescent="0.35">
      <c r="C297" s="75"/>
    </row>
    <row r="298" spans="3:3" x14ac:dyDescent="0.35">
      <c r="C298" s="75"/>
    </row>
    <row r="299" spans="3:3" x14ac:dyDescent="0.35">
      <c r="C299" s="75"/>
    </row>
    <row r="300" spans="3:3" x14ac:dyDescent="0.35">
      <c r="C300" s="75"/>
    </row>
    <row r="301" spans="3:3" x14ac:dyDescent="0.35">
      <c r="C301" s="75"/>
    </row>
    <row r="302" spans="3:3" x14ac:dyDescent="0.35">
      <c r="C302" s="75"/>
    </row>
    <row r="303" spans="3:3" x14ac:dyDescent="0.35">
      <c r="C303" s="75"/>
    </row>
    <row r="304" spans="3:3" x14ac:dyDescent="0.35">
      <c r="C304" s="75"/>
    </row>
    <row r="305" spans="3:3" x14ac:dyDescent="0.35">
      <c r="C305" s="75"/>
    </row>
    <row r="306" spans="3:3" x14ac:dyDescent="0.35">
      <c r="C306" s="75"/>
    </row>
    <row r="307" spans="3:3" x14ac:dyDescent="0.35">
      <c r="C307" s="75"/>
    </row>
    <row r="308" spans="3:3" x14ac:dyDescent="0.35">
      <c r="C308" s="75"/>
    </row>
    <row r="309" spans="3:3" x14ac:dyDescent="0.35">
      <c r="C309" s="75"/>
    </row>
    <row r="310" spans="3:3" x14ac:dyDescent="0.35">
      <c r="C310" s="75"/>
    </row>
    <row r="311" spans="3:3" x14ac:dyDescent="0.35">
      <c r="C311" s="75"/>
    </row>
    <row r="312" spans="3:3" x14ac:dyDescent="0.35">
      <c r="C312" s="75"/>
    </row>
    <row r="313" spans="3:3" x14ac:dyDescent="0.35">
      <c r="C313" s="75"/>
    </row>
    <row r="314" spans="3:3" x14ac:dyDescent="0.35">
      <c r="C314" s="75"/>
    </row>
    <row r="315" spans="3:3" x14ac:dyDescent="0.35">
      <c r="C315" s="75"/>
    </row>
    <row r="316" spans="3:3" x14ac:dyDescent="0.35">
      <c r="C316" s="75"/>
    </row>
    <row r="317" spans="3:3" x14ac:dyDescent="0.35">
      <c r="C317" s="75"/>
    </row>
    <row r="318" spans="3:3" x14ac:dyDescent="0.35">
      <c r="C318" s="75"/>
    </row>
    <row r="319" spans="3:3" x14ac:dyDescent="0.35">
      <c r="C319" s="75"/>
    </row>
    <row r="320" spans="3:3" x14ac:dyDescent="0.35">
      <c r="C320" s="75"/>
    </row>
    <row r="321" spans="3:3" x14ac:dyDescent="0.35">
      <c r="C321" s="75"/>
    </row>
    <row r="322" spans="3:3" x14ac:dyDescent="0.35">
      <c r="C322" s="75"/>
    </row>
    <row r="323" spans="3:3" x14ac:dyDescent="0.35">
      <c r="C323" s="75"/>
    </row>
    <row r="324" spans="3:3" x14ac:dyDescent="0.35">
      <c r="C324" s="75"/>
    </row>
    <row r="325" spans="3:3" x14ac:dyDescent="0.35">
      <c r="C325" s="75"/>
    </row>
    <row r="326" spans="3:3" x14ac:dyDescent="0.35">
      <c r="C326" s="75"/>
    </row>
    <row r="327" spans="3:3" x14ac:dyDescent="0.35">
      <c r="C327" s="75"/>
    </row>
    <row r="328" spans="3:3" x14ac:dyDescent="0.35">
      <c r="C328" s="75"/>
    </row>
    <row r="329" spans="3:3" x14ac:dyDescent="0.35">
      <c r="C329" s="75"/>
    </row>
    <row r="330" spans="3:3" x14ac:dyDescent="0.35">
      <c r="C330" s="75"/>
    </row>
    <row r="331" spans="3:3" x14ac:dyDescent="0.35">
      <c r="C331" s="75"/>
    </row>
    <row r="332" spans="3:3" x14ac:dyDescent="0.35">
      <c r="C332" s="75"/>
    </row>
    <row r="333" spans="3:3" x14ac:dyDescent="0.35">
      <c r="C333" s="75"/>
    </row>
    <row r="334" spans="3:3" x14ac:dyDescent="0.35">
      <c r="C334" s="75"/>
    </row>
    <row r="335" spans="3:3" x14ac:dyDescent="0.35">
      <c r="C335" s="75"/>
    </row>
    <row r="336" spans="3:3" x14ac:dyDescent="0.35">
      <c r="C336" s="75"/>
    </row>
    <row r="337" spans="3:3" x14ac:dyDescent="0.35">
      <c r="C337" s="75"/>
    </row>
    <row r="338" spans="3:3" x14ac:dyDescent="0.35">
      <c r="C338" s="75"/>
    </row>
    <row r="339" spans="3:3" x14ac:dyDescent="0.35">
      <c r="C339" s="75"/>
    </row>
    <row r="340" spans="3:3" x14ac:dyDescent="0.35">
      <c r="C340" s="75"/>
    </row>
    <row r="341" spans="3:3" x14ac:dyDescent="0.35">
      <c r="C341" s="75"/>
    </row>
    <row r="342" spans="3:3" x14ac:dyDescent="0.35">
      <c r="C342" s="75"/>
    </row>
    <row r="343" spans="3:3" x14ac:dyDescent="0.35">
      <c r="C343" s="75"/>
    </row>
    <row r="344" spans="3:3" x14ac:dyDescent="0.35">
      <c r="C344" s="75"/>
    </row>
    <row r="345" spans="3:3" x14ac:dyDescent="0.35">
      <c r="C345" s="75"/>
    </row>
    <row r="346" spans="3:3" x14ac:dyDescent="0.35">
      <c r="C346" s="75"/>
    </row>
    <row r="347" spans="3:3" x14ac:dyDescent="0.35">
      <c r="C347" s="75"/>
    </row>
    <row r="348" spans="3:3" x14ac:dyDescent="0.35">
      <c r="C348" s="75"/>
    </row>
    <row r="349" spans="3:3" x14ac:dyDescent="0.35">
      <c r="C349" s="75"/>
    </row>
    <row r="350" spans="3:3" x14ac:dyDescent="0.35">
      <c r="C350" s="75"/>
    </row>
    <row r="351" spans="3:3" x14ac:dyDescent="0.35">
      <c r="C351" s="75"/>
    </row>
    <row r="352" spans="3:3" x14ac:dyDescent="0.35">
      <c r="C352" s="75"/>
    </row>
    <row r="353" spans="3:3" x14ac:dyDescent="0.35">
      <c r="C353" s="75"/>
    </row>
    <row r="354" spans="3:3" x14ac:dyDescent="0.35">
      <c r="C354" s="75"/>
    </row>
    <row r="355" spans="3:3" x14ac:dyDescent="0.35">
      <c r="C355" s="75"/>
    </row>
    <row r="356" spans="3:3" x14ac:dyDescent="0.35">
      <c r="C356" s="75"/>
    </row>
    <row r="357" spans="3:3" x14ac:dyDescent="0.35">
      <c r="C357" s="75"/>
    </row>
    <row r="358" spans="3:3" x14ac:dyDescent="0.35">
      <c r="C358" s="75"/>
    </row>
    <row r="359" spans="3:3" x14ac:dyDescent="0.35">
      <c r="C359" s="75"/>
    </row>
    <row r="360" spans="3:3" x14ac:dyDescent="0.35">
      <c r="C360" s="75"/>
    </row>
    <row r="361" spans="3:3" x14ac:dyDescent="0.35">
      <c r="C361" s="75"/>
    </row>
    <row r="362" spans="3:3" x14ac:dyDescent="0.35">
      <c r="C362" s="75"/>
    </row>
    <row r="363" spans="3:3" x14ac:dyDescent="0.35">
      <c r="C363" s="75"/>
    </row>
    <row r="364" spans="3:3" x14ac:dyDescent="0.35">
      <c r="C364" s="75"/>
    </row>
    <row r="365" spans="3:3" x14ac:dyDescent="0.35">
      <c r="C365" s="75"/>
    </row>
    <row r="366" spans="3:3" x14ac:dyDescent="0.35">
      <c r="C366" s="75"/>
    </row>
    <row r="367" spans="3:3" x14ac:dyDescent="0.35">
      <c r="C367" s="75"/>
    </row>
    <row r="368" spans="3:3" x14ac:dyDescent="0.35">
      <c r="C368" s="75"/>
    </row>
    <row r="369" spans="3:3" x14ac:dyDescent="0.35">
      <c r="C369" s="75"/>
    </row>
    <row r="370" spans="3:3" x14ac:dyDescent="0.35">
      <c r="C370" s="75"/>
    </row>
    <row r="371" spans="3:3" x14ac:dyDescent="0.35">
      <c r="C371" s="75"/>
    </row>
    <row r="372" spans="3:3" x14ac:dyDescent="0.35">
      <c r="C372" s="75"/>
    </row>
    <row r="373" spans="3:3" x14ac:dyDescent="0.35">
      <c r="C373" s="75"/>
    </row>
    <row r="374" spans="3:3" x14ac:dyDescent="0.35">
      <c r="C374" s="75"/>
    </row>
    <row r="375" spans="3:3" x14ac:dyDescent="0.35">
      <c r="C375" s="75"/>
    </row>
    <row r="376" spans="3:3" x14ac:dyDescent="0.35">
      <c r="C376" s="75"/>
    </row>
    <row r="377" spans="3:3" x14ac:dyDescent="0.35">
      <c r="C377" s="75"/>
    </row>
    <row r="378" spans="3:3" x14ac:dyDescent="0.35">
      <c r="C378" s="75"/>
    </row>
    <row r="379" spans="3:3" x14ac:dyDescent="0.35">
      <c r="C379" s="75"/>
    </row>
    <row r="380" spans="3:3" x14ac:dyDescent="0.35">
      <c r="C380" s="75"/>
    </row>
    <row r="381" spans="3:3" x14ac:dyDescent="0.35">
      <c r="C381" s="75"/>
    </row>
    <row r="382" spans="3:3" x14ac:dyDescent="0.35">
      <c r="C382" s="75"/>
    </row>
    <row r="383" spans="3:3" x14ac:dyDescent="0.35">
      <c r="C383" s="75"/>
    </row>
    <row r="384" spans="3:3" x14ac:dyDescent="0.35">
      <c r="C384" s="75"/>
    </row>
    <row r="385" spans="3:3" x14ac:dyDescent="0.35">
      <c r="C385" s="75"/>
    </row>
    <row r="386" spans="3:3" x14ac:dyDescent="0.35">
      <c r="C386" s="75"/>
    </row>
    <row r="387" spans="3:3" x14ac:dyDescent="0.35">
      <c r="C387" s="75"/>
    </row>
    <row r="388" spans="3:3" x14ac:dyDescent="0.35">
      <c r="C388" s="75"/>
    </row>
    <row r="389" spans="3:3" x14ac:dyDescent="0.35">
      <c r="C389" s="75"/>
    </row>
    <row r="390" spans="3:3" x14ac:dyDescent="0.35">
      <c r="C390" s="75"/>
    </row>
    <row r="391" spans="3:3" x14ac:dyDescent="0.35">
      <c r="C391" s="75"/>
    </row>
    <row r="392" spans="3:3" x14ac:dyDescent="0.35">
      <c r="C392" s="75"/>
    </row>
    <row r="393" spans="3:3" x14ac:dyDescent="0.35">
      <c r="C393" s="75"/>
    </row>
    <row r="394" spans="3:3" x14ac:dyDescent="0.35">
      <c r="C394" s="75"/>
    </row>
    <row r="395" spans="3:3" x14ac:dyDescent="0.35">
      <c r="C395" s="75"/>
    </row>
    <row r="396" spans="3:3" x14ac:dyDescent="0.35">
      <c r="C396" s="75"/>
    </row>
    <row r="397" spans="3:3" x14ac:dyDescent="0.35">
      <c r="C397" s="75"/>
    </row>
    <row r="398" spans="3:3" x14ac:dyDescent="0.35">
      <c r="C398" s="75"/>
    </row>
    <row r="399" spans="3:3" x14ac:dyDescent="0.35">
      <c r="C399" s="75"/>
    </row>
    <row r="400" spans="3:3" x14ac:dyDescent="0.35">
      <c r="C400" s="75"/>
    </row>
    <row r="401" spans="3:3" x14ac:dyDescent="0.35">
      <c r="C401" s="75"/>
    </row>
    <row r="402" spans="3:3" x14ac:dyDescent="0.35">
      <c r="C402" s="75"/>
    </row>
    <row r="403" spans="3:3" x14ac:dyDescent="0.35">
      <c r="C403" s="75"/>
    </row>
    <row r="404" spans="3:3" x14ac:dyDescent="0.35">
      <c r="C404" s="75"/>
    </row>
    <row r="405" spans="3:3" x14ac:dyDescent="0.35">
      <c r="C405" s="75"/>
    </row>
    <row r="406" spans="3:3" x14ac:dyDescent="0.35">
      <c r="C406" s="75"/>
    </row>
    <row r="407" spans="3:3" x14ac:dyDescent="0.35">
      <c r="C407" s="75"/>
    </row>
    <row r="408" spans="3:3" x14ac:dyDescent="0.35">
      <c r="C408" s="75"/>
    </row>
    <row r="409" spans="3:3" x14ac:dyDescent="0.35">
      <c r="C409" s="75"/>
    </row>
    <row r="410" spans="3:3" x14ac:dyDescent="0.35">
      <c r="C410" s="75"/>
    </row>
    <row r="411" spans="3:3" x14ac:dyDescent="0.35">
      <c r="C411" s="75"/>
    </row>
    <row r="412" spans="3:3" x14ac:dyDescent="0.35">
      <c r="C412" s="75"/>
    </row>
    <row r="413" spans="3:3" x14ac:dyDescent="0.35">
      <c r="C413" s="75"/>
    </row>
    <row r="414" spans="3:3" x14ac:dyDescent="0.35">
      <c r="C414" s="75"/>
    </row>
    <row r="415" spans="3:3" x14ac:dyDescent="0.35">
      <c r="C415" s="75"/>
    </row>
    <row r="416" spans="3:3" x14ac:dyDescent="0.35">
      <c r="C416" s="75"/>
    </row>
    <row r="417" spans="3:3" x14ac:dyDescent="0.35">
      <c r="C417" s="75"/>
    </row>
    <row r="418" spans="3:3" x14ac:dyDescent="0.35">
      <c r="C418" s="75"/>
    </row>
    <row r="419" spans="3:3" x14ac:dyDescent="0.35">
      <c r="C419" s="75"/>
    </row>
    <row r="420" spans="3:3" x14ac:dyDescent="0.35">
      <c r="C420" s="75"/>
    </row>
    <row r="421" spans="3:3" x14ac:dyDescent="0.35">
      <c r="C421" s="75"/>
    </row>
    <row r="422" spans="3:3" x14ac:dyDescent="0.35">
      <c r="C422" s="75"/>
    </row>
    <row r="423" spans="3:3" x14ac:dyDescent="0.35">
      <c r="C423" s="75"/>
    </row>
    <row r="424" spans="3:3" x14ac:dyDescent="0.35">
      <c r="C424" s="75"/>
    </row>
    <row r="425" spans="3:3" x14ac:dyDescent="0.35">
      <c r="C425" s="75"/>
    </row>
    <row r="426" spans="3:3" x14ac:dyDescent="0.35">
      <c r="C426" s="75"/>
    </row>
    <row r="427" spans="3:3" x14ac:dyDescent="0.35">
      <c r="C427" s="75"/>
    </row>
    <row r="428" spans="3:3" x14ac:dyDescent="0.35">
      <c r="C428" s="75"/>
    </row>
    <row r="429" spans="3:3" x14ac:dyDescent="0.35">
      <c r="C429" s="75"/>
    </row>
    <row r="430" spans="3:3" x14ac:dyDescent="0.35">
      <c r="C430" s="75"/>
    </row>
    <row r="431" spans="3:3" x14ac:dyDescent="0.35">
      <c r="C431" s="75"/>
    </row>
    <row r="432" spans="3:3" x14ac:dyDescent="0.35">
      <c r="C432" s="75"/>
    </row>
    <row r="433" spans="3:3" x14ac:dyDescent="0.35">
      <c r="C433" s="75"/>
    </row>
    <row r="434" spans="3:3" x14ac:dyDescent="0.35">
      <c r="C434" s="75"/>
    </row>
    <row r="435" spans="3:3" x14ac:dyDescent="0.35">
      <c r="C435" s="75"/>
    </row>
    <row r="436" spans="3:3" x14ac:dyDescent="0.35">
      <c r="C436" s="75"/>
    </row>
    <row r="437" spans="3:3" x14ac:dyDescent="0.35">
      <c r="C437" s="75"/>
    </row>
    <row r="438" spans="3:3" x14ac:dyDescent="0.35">
      <c r="C438" s="75"/>
    </row>
    <row r="439" spans="3:3" x14ac:dyDescent="0.35">
      <c r="C439" s="75"/>
    </row>
    <row r="440" spans="3:3" x14ac:dyDescent="0.35">
      <c r="C440" s="75"/>
    </row>
    <row r="441" spans="3:3" x14ac:dyDescent="0.35">
      <c r="C441" s="75"/>
    </row>
    <row r="442" spans="3:3" x14ac:dyDescent="0.35">
      <c r="C442" s="75"/>
    </row>
    <row r="443" spans="3:3" x14ac:dyDescent="0.35">
      <c r="C443" s="75"/>
    </row>
    <row r="444" spans="3:3" x14ac:dyDescent="0.35">
      <c r="C444" s="75"/>
    </row>
    <row r="445" spans="3:3" x14ac:dyDescent="0.35">
      <c r="C445" s="75"/>
    </row>
    <row r="446" spans="3:3" x14ac:dyDescent="0.35">
      <c r="C446" s="75"/>
    </row>
    <row r="447" spans="3:3" x14ac:dyDescent="0.35">
      <c r="C447" s="75"/>
    </row>
    <row r="448" spans="3:3" x14ac:dyDescent="0.35">
      <c r="C448" s="75"/>
    </row>
    <row r="449" spans="3:3" x14ac:dyDescent="0.35">
      <c r="C449" s="75"/>
    </row>
    <row r="450" spans="3:3" x14ac:dyDescent="0.35">
      <c r="C450" s="75"/>
    </row>
    <row r="451" spans="3:3" x14ac:dyDescent="0.35">
      <c r="C451" s="75"/>
    </row>
    <row r="452" spans="3:3" x14ac:dyDescent="0.35">
      <c r="C452" s="75"/>
    </row>
    <row r="453" spans="3:3" x14ac:dyDescent="0.35">
      <c r="C453" s="75"/>
    </row>
    <row r="454" spans="3:3" x14ac:dyDescent="0.35">
      <c r="C454" s="75"/>
    </row>
    <row r="455" spans="3:3" x14ac:dyDescent="0.35">
      <c r="C455" s="75"/>
    </row>
    <row r="456" spans="3:3" x14ac:dyDescent="0.35">
      <c r="C456" s="75"/>
    </row>
    <row r="457" spans="3:3" x14ac:dyDescent="0.35">
      <c r="C457" s="75"/>
    </row>
    <row r="458" spans="3:3" x14ac:dyDescent="0.35">
      <c r="C458" s="75"/>
    </row>
    <row r="459" spans="3:3" x14ac:dyDescent="0.35">
      <c r="C459" s="75"/>
    </row>
    <row r="460" spans="3:3" x14ac:dyDescent="0.35">
      <c r="C460" s="75"/>
    </row>
    <row r="461" spans="3:3" x14ac:dyDescent="0.35">
      <c r="C461" s="75"/>
    </row>
    <row r="462" spans="3:3" x14ac:dyDescent="0.35">
      <c r="C462" s="75"/>
    </row>
    <row r="463" spans="3:3" x14ac:dyDescent="0.35">
      <c r="C463" s="75"/>
    </row>
    <row r="464" spans="3:3" x14ac:dyDescent="0.35">
      <c r="C464" s="75"/>
    </row>
    <row r="465" spans="3:3" x14ac:dyDescent="0.35">
      <c r="C465" s="75"/>
    </row>
    <row r="466" spans="3:3" x14ac:dyDescent="0.35">
      <c r="C466" s="75"/>
    </row>
    <row r="467" spans="3:3" x14ac:dyDescent="0.35">
      <c r="C467" s="75"/>
    </row>
    <row r="468" spans="3:3" x14ac:dyDescent="0.35">
      <c r="C468" s="75"/>
    </row>
    <row r="469" spans="3:3" x14ac:dyDescent="0.35">
      <c r="C469" s="75"/>
    </row>
    <row r="470" spans="3:3" x14ac:dyDescent="0.35">
      <c r="C470" s="75"/>
    </row>
    <row r="471" spans="3:3" x14ac:dyDescent="0.35">
      <c r="C471" s="75"/>
    </row>
    <row r="472" spans="3:3" x14ac:dyDescent="0.35">
      <c r="C472" s="75"/>
    </row>
    <row r="473" spans="3:3" x14ac:dyDescent="0.35">
      <c r="C473" s="75"/>
    </row>
    <row r="474" spans="3:3" x14ac:dyDescent="0.35">
      <c r="C474" s="75"/>
    </row>
    <row r="475" spans="3:3" x14ac:dyDescent="0.35">
      <c r="C475" s="75"/>
    </row>
    <row r="476" spans="3:3" x14ac:dyDescent="0.35">
      <c r="C476" s="75"/>
    </row>
    <row r="477" spans="3:3" x14ac:dyDescent="0.35">
      <c r="C477" s="75"/>
    </row>
    <row r="478" spans="3:3" x14ac:dyDescent="0.35">
      <c r="C478" s="75"/>
    </row>
    <row r="479" spans="3:3" x14ac:dyDescent="0.35">
      <c r="C479" s="75"/>
    </row>
    <row r="480" spans="3:3" x14ac:dyDescent="0.35">
      <c r="C480" s="75"/>
    </row>
    <row r="481" spans="3:3" x14ac:dyDescent="0.35">
      <c r="C481" s="75"/>
    </row>
    <row r="482" spans="3:3" x14ac:dyDescent="0.35">
      <c r="C482" s="75"/>
    </row>
    <row r="483" spans="3:3" x14ac:dyDescent="0.35">
      <c r="C483" s="75"/>
    </row>
    <row r="484" spans="3:3" x14ac:dyDescent="0.35">
      <c r="C484" s="75"/>
    </row>
    <row r="485" spans="3:3" x14ac:dyDescent="0.35">
      <c r="C485" s="75"/>
    </row>
    <row r="486" spans="3:3" x14ac:dyDescent="0.35">
      <c r="C486" s="75"/>
    </row>
    <row r="487" spans="3:3" x14ac:dyDescent="0.35">
      <c r="C487" s="75"/>
    </row>
    <row r="488" spans="3:3" x14ac:dyDescent="0.35">
      <c r="C488" s="75"/>
    </row>
    <row r="489" spans="3:3" x14ac:dyDescent="0.35">
      <c r="C489" s="75"/>
    </row>
    <row r="490" spans="3:3" x14ac:dyDescent="0.35">
      <c r="C490" s="75"/>
    </row>
    <row r="491" spans="3:3" x14ac:dyDescent="0.35">
      <c r="C491" s="75"/>
    </row>
    <row r="492" spans="3:3" x14ac:dyDescent="0.35">
      <c r="C492" s="75"/>
    </row>
    <row r="493" spans="3:3" x14ac:dyDescent="0.35">
      <c r="C493" s="75"/>
    </row>
    <row r="494" spans="3:3" x14ac:dyDescent="0.35">
      <c r="C494" s="75"/>
    </row>
    <row r="495" spans="3:3" x14ac:dyDescent="0.35">
      <c r="C495" s="75"/>
    </row>
    <row r="496" spans="3:3" x14ac:dyDescent="0.35">
      <c r="C496" s="75"/>
    </row>
    <row r="497" spans="3:3" x14ac:dyDescent="0.35">
      <c r="C497" s="75"/>
    </row>
    <row r="498" spans="3:3" x14ac:dyDescent="0.35">
      <c r="C498" s="75"/>
    </row>
    <row r="499" spans="3:3" x14ac:dyDescent="0.35">
      <c r="C499" s="75"/>
    </row>
    <row r="500" spans="3:3" x14ac:dyDescent="0.35">
      <c r="C500" s="75"/>
    </row>
    <row r="501" spans="3:3" x14ac:dyDescent="0.35">
      <c r="C501" s="75"/>
    </row>
    <row r="502" spans="3:3" x14ac:dyDescent="0.35">
      <c r="C502" s="75"/>
    </row>
    <row r="503" spans="3:3" x14ac:dyDescent="0.35">
      <c r="C503" s="75"/>
    </row>
    <row r="504" spans="3:3" x14ac:dyDescent="0.35">
      <c r="C504" s="75"/>
    </row>
    <row r="505" spans="3:3" x14ac:dyDescent="0.35">
      <c r="C505" s="75"/>
    </row>
    <row r="506" spans="3:3" x14ac:dyDescent="0.35">
      <c r="C506" s="75"/>
    </row>
    <row r="507" spans="3:3" x14ac:dyDescent="0.35">
      <c r="C507" s="75"/>
    </row>
    <row r="508" spans="3:3" x14ac:dyDescent="0.35">
      <c r="C508" s="75"/>
    </row>
    <row r="509" spans="3:3" x14ac:dyDescent="0.35">
      <c r="C509" s="75"/>
    </row>
    <row r="510" spans="3:3" x14ac:dyDescent="0.35">
      <c r="C510" s="75"/>
    </row>
    <row r="511" spans="3:3" x14ac:dyDescent="0.35">
      <c r="C511" s="75"/>
    </row>
    <row r="512" spans="3:3" x14ac:dyDescent="0.35">
      <c r="C512" s="75"/>
    </row>
    <row r="513" spans="3:3" x14ac:dyDescent="0.35">
      <c r="C513" s="75"/>
    </row>
    <row r="514" spans="3:3" x14ac:dyDescent="0.35">
      <c r="C514" s="75"/>
    </row>
    <row r="515" spans="3:3" x14ac:dyDescent="0.35">
      <c r="C515" s="75"/>
    </row>
    <row r="516" spans="3:3" x14ac:dyDescent="0.35">
      <c r="C516" s="75"/>
    </row>
    <row r="517" spans="3:3" x14ac:dyDescent="0.35">
      <c r="C517" s="75"/>
    </row>
    <row r="518" spans="3:3" x14ac:dyDescent="0.35">
      <c r="C518" s="75"/>
    </row>
    <row r="519" spans="3:3" x14ac:dyDescent="0.35">
      <c r="C519" s="75"/>
    </row>
    <row r="520" spans="3:3" x14ac:dyDescent="0.35">
      <c r="C520" s="75"/>
    </row>
    <row r="521" spans="3:3" x14ac:dyDescent="0.35">
      <c r="C521" s="75"/>
    </row>
    <row r="522" spans="3:3" x14ac:dyDescent="0.35">
      <c r="C522" s="75"/>
    </row>
    <row r="523" spans="3:3" x14ac:dyDescent="0.35">
      <c r="C523" s="75"/>
    </row>
    <row r="524" spans="3:3" x14ac:dyDescent="0.35">
      <c r="C524" s="75"/>
    </row>
    <row r="525" spans="3:3" x14ac:dyDescent="0.35">
      <c r="C525" s="75"/>
    </row>
    <row r="526" spans="3:3" x14ac:dyDescent="0.35">
      <c r="C526" s="75"/>
    </row>
    <row r="527" spans="3:3" x14ac:dyDescent="0.35">
      <c r="C527" s="75"/>
    </row>
    <row r="528" spans="3:3" x14ac:dyDescent="0.35">
      <c r="C528" s="75"/>
    </row>
    <row r="529" spans="3:3" x14ac:dyDescent="0.35">
      <c r="C529" s="75"/>
    </row>
    <row r="530" spans="3:3" x14ac:dyDescent="0.35">
      <c r="C530" s="75"/>
    </row>
    <row r="531" spans="3:3" x14ac:dyDescent="0.35">
      <c r="C531" s="75"/>
    </row>
    <row r="532" spans="3:3" x14ac:dyDescent="0.35">
      <c r="C532" s="75"/>
    </row>
    <row r="533" spans="3:3" x14ac:dyDescent="0.35">
      <c r="C533" s="75"/>
    </row>
    <row r="534" spans="3:3" x14ac:dyDescent="0.35">
      <c r="C534" s="75"/>
    </row>
    <row r="535" spans="3:3" x14ac:dyDescent="0.35">
      <c r="C535" s="75"/>
    </row>
    <row r="536" spans="3:3" x14ac:dyDescent="0.35">
      <c r="C536" s="75"/>
    </row>
    <row r="537" spans="3:3" x14ac:dyDescent="0.35">
      <c r="C537" s="75"/>
    </row>
    <row r="538" spans="3:3" x14ac:dyDescent="0.35">
      <c r="C538" s="75"/>
    </row>
    <row r="539" spans="3:3" x14ac:dyDescent="0.35">
      <c r="C539" s="75"/>
    </row>
    <row r="540" spans="3:3" x14ac:dyDescent="0.35">
      <c r="C540" s="75"/>
    </row>
    <row r="541" spans="3:3" x14ac:dyDescent="0.35">
      <c r="C541" s="75"/>
    </row>
    <row r="542" spans="3:3" x14ac:dyDescent="0.35">
      <c r="C542" s="75"/>
    </row>
    <row r="543" spans="3:3" x14ac:dyDescent="0.35">
      <c r="C543" s="75"/>
    </row>
    <row r="544" spans="3:3" x14ac:dyDescent="0.35">
      <c r="C544" s="75"/>
    </row>
    <row r="545" spans="3:3" x14ac:dyDescent="0.35">
      <c r="C545" s="75"/>
    </row>
    <row r="546" spans="3:3" x14ac:dyDescent="0.35">
      <c r="C546" s="75"/>
    </row>
    <row r="547" spans="3:3" x14ac:dyDescent="0.35">
      <c r="C547" s="75"/>
    </row>
    <row r="548" spans="3:3" x14ac:dyDescent="0.35">
      <c r="C548" s="75"/>
    </row>
    <row r="549" spans="3:3" x14ac:dyDescent="0.35">
      <c r="C549" s="75"/>
    </row>
    <row r="550" spans="3:3" x14ac:dyDescent="0.35">
      <c r="C550" s="75"/>
    </row>
    <row r="551" spans="3:3" x14ac:dyDescent="0.35">
      <c r="C551" s="75"/>
    </row>
    <row r="552" spans="3:3" x14ac:dyDescent="0.35">
      <c r="C552" s="75"/>
    </row>
    <row r="553" spans="3:3" x14ac:dyDescent="0.35">
      <c r="C553" s="75"/>
    </row>
    <row r="554" spans="3:3" x14ac:dyDescent="0.35">
      <c r="C554" s="75"/>
    </row>
    <row r="555" spans="3:3" x14ac:dyDescent="0.35">
      <c r="C555" s="75"/>
    </row>
    <row r="556" spans="3:3" x14ac:dyDescent="0.35">
      <c r="C556" s="75"/>
    </row>
    <row r="557" spans="3:3" x14ac:dyDescent="0.35">
      <c r="C557" s="75"/>
    </row>
    <row r="558" spans="3:3" x14ac:dyDescent="0.35">
      <c r="C558" s="75"/>
    </row>
    <row r="559" spans="3:3" x14ac:dyDescent="0.35">
      <c r="C559" s="75"/>
    </row>
    <row r="560" spans="3:3" x14ac:dyDescent="0.35">
      <c r="C560" s="75"/>
    </row>
    <row r="561" spans="3:3" x14ac:dyDescent="0.35">
      <c r="C561" s="75"/>
    </row>
    <row r="562" spans="3:3" x14ac:dyDescent="0.35">
      <c r="C562" s="75"/>
    </row>
    <row r="563" spans="3:3" x14ac:dyDescent="0.35">
      <c r="C563" s="75"/>
    </row>
    <row r="564" spans="3:3" x14ac:dyDescent="0.35">
      <c r="C564" s="75"/>
    </row>
    <row r="565" spans="3:3" x14ac:dyDescent="0.35">
      <c r="C565" s="75"/>
    </row>
    <row r="566" spans="3:3" x14ac:dyDescent="0.35">
      <c r="C566" s="75"/>
    </row>
    <row r="567" spans="3:3" x14ac:dyDescent="0.35">
      <c r="C567" s="75"/>
    </row>
    <row r="568" spans="3:3" x14ac:dyDescent="0.35">
      <c r="C568" s="75"/>
    </row>
    <row r="569" spans="3:3" x14ac:dyDescent="0.35">
      <c r="C569" s="75"/>
    </row>
    <row r="570" spans="3:3" x14ac:dyDescent="0.35">
      <c r="C570" s="75"/>
    </row>
    <row r="571" spans="3:3" x14ac:dyDescent="0.35">
      <c r="C571" s="75"/>
    </row>
    <row r="572" spans="3:3" x14ac:dyDescent="0.35">
      <c r="C572" s="75"/>
    </row>
    <row r="573" spans="3:3" x14ac:dyDescent="0.35">
      <c r="C573" s="75"/>
    </row>
    <row r="574" spans="3:3" x14ac:dyDescent="0.35">
      <c r="C574" s="75"/>
    </row>
    <row r="575" spans="3:3" x14ac:dyDescent="0.35">
      <c r="C575" s="75"/>
    </row>
    <row r="576" spans="3:3" x14ac:dyDescent="0.35">
      <c r="C576" s="75"/>
    </row>
    <row r="577" spans="3:3" x14ac:dyDescent="0.35">
      <c r="C577" s="75"/>
    </row>
    <row r="578" spans="3:3" x14ac:dyDescent="0.35">
      <c r="C578" s="75"/>
    </row>
    <row r="579" spans="3:3" x14ac:dyDescent="0.35">
      <c r="C579" s="75"/>
    </row>
    <row r="580" spans="3:3" x14ac:dyDescent="0.35">
      <c r="C580" s="75"/>
    </row>
    <row r="581" spans="3:3" x14ac:dyDescent="0.35">
      <c r="C581" s="75"/>
    </row>
    <row r="582" spans="3:3" x14ac:dyDescent="0.35">
      <c r="C582" s="75"/>
    </row>
    <row r="583" spans="3:3" x14ac:dyDescent="0.35">
      <c r="C583" s="75"/>
    </row>
    <row r="584" spans="3:3" x14ac:dyDescent="0.35">
      <c r="C584" s="75"/>
    </row>
    <row r="585" spans="3:3" x14ac:dyDescent="0.35">
      <c r="C585" s="75"/>
    </row>
    <row r="586" spans="3:3" x14ac:dyDescent="0.35">
      <c r="C586" s="75"/>
    </row>
    <row r="587" spans="3:3" x14ac:dyDescent="0.35">
      <c r="C587" s="75"/>
    </row>
    <row r="588" spans="3:3" x14ac:dyDescent="0.35">
      <c r="C588" s="75"/>
    </row>
    <row r="589" spans="3:3" x14ac:dyDescent="0.35">
      <c r="C589" s="75"/>
    </row>
    <row r="590" spans="3:3" x14ac:dyDescent="0.35">
      <c r="C590" s="75"/>
    </row>
    <row r="591" spans="3:3" x14ac:dyDescent="0.35">
      <c r="C591" s="75"/>
    </row>
    <row r="592" spans="3:3" x14ac:dyDescent="0.35">
      <c r="C592" s="75"/>
    </row>
    <row r="593" spans="3:3" x14ac:dyDescent="0.35">
      <c r="C593" s="75"/>
    </row>
    <row r="594" spans="3:3" x14ac:dyDescent="0.35">
      <c r="C594" s="75"/>
    </row>
    <row r="595" spans="3:3" x14ac:dyDescent="0.35">
      <c r="C595" s="75"/>
    </row>
    <row r="596" spans="3:3" x14ac:dyDescent="0.35">
      <c r="C596" s="75"/>
    </row>
    <row r="597" spans="3:3" x14ac:dyDescent="0.35">
      <c r="C597" s="75"/>
    </row>
    <row r="598" spans="3:3" x14ac:dyDescent="0.35">
      <c r="C598" s="75"/>
    </row>
    <row r="599" spans="3:3" x14ac:dyDescent="0.35">
      <c r="C599" s="75"/>
    </row>
    <row r="600" spans="3:3" x14ac:dyDescent="0.35">
      <c r="C600" s="75"/>
    </row>
    <row r="601" spans="3:3" x14ac:dyDescent="0.35">
      <c r="C601" s="75"/>
    </row>
    <row r="602" spans="3:3" x14ac:dyDescent="0.35">
      <c r="C602" s="75"/>
    </row>
    <row r="603" spans="3:3" x14ac:dyDescent="0.35">
      <c r="C603" s="75"/>
    </row>
    <row r="604" spans="3:3" x14ac:dyDescent="0.35">
      <c r="C604" s="75"/>
    </row>
    <row r="605" spans="3:3" x14ac:dyDescent="0.35">
      <c r="C605" s="75"/>
    </row>
    <row r="606" spans="3:3" x14ac:dyDescent="0.35">
      <c r="C606" s="75"/>
    </row>
    <row r="607" spans="3:3" x14ac:dyDescent="0.35">
      <c r="C607" s="75"/>
    </row>
    <row r="608" spans="3:3" x14ac:dyDescent="0.35">
      <c r="C608" s="75"/>
    </row>
    <row r="609" spans="3:3" x14ac:dyDescent="0.35">
      <c r="C609" s="75"/>
    </row>
    <row r="610" spans="3:3" x14ac:dyDescent="0.35">
      <c r="C610" s="75"/>
    </row>
    <row r="611" spans="3:3" x14ac:dyDescent="0.35">
      <c r="C611" s="75"/>
    </row>
    <row r="612" spans="3:3" x14ac:dyDescent="0.35">
      <c r="C612" s="75"/>
    </row>
    <row r="613" spans="3:3" x14ac:dyDescent="0.35">
      <c r="C613" s="75"/>
    </row>
    <row r="614" spans="3:3" x14ac:dyDescent="0.35">
      <c r="C614" s="75"/>
    </row>
    <row r="615" spans="3:3" x14ac:dyDescent="0.35">
      <c r="C615" s="75"/>
    </row>
    <row r="616" spans="3:3" x14ac:dyDescent="0.35">
      <c r="C616" s="75"/>
    </row>
    <row r="617" spans="3:3" x14ac:dyDescent="0.35">
      <c r="C617" s="75"/>
    </row>
    <row r="618" spans="3:3" x14ac:dyDescent="0.35">
      <c r="C618" s="75"/>
    </row>
    <row r="619" spans="3:3" x14ac:dyDescent="0.35">
      <c r="C619" s="75"/>
    </row>
    <row r="620" spans="3:3" x14ac:dyDescent="0.35">
      <c r="C620" s="75"/>
    </row>
    <row r="621" spans="3:3" x14ac:dyDescent="0.35">
      <c r="C621" s="75"/>
    </row>
    <row r="622" spans="3:3" x14ac:dyDescent="0.35">
      <c r="C622" s="75"/>
    </row>
    <row r="623" spans="3:3" x14ac:dyDescent="0.35">
      <c r="C623" s="75"/>
    </row>
    <row r="624" spans="3:3" x14ac:dyDescent="0.35">
      <c r="C624" s="75"/>
    </row>
    <row r="625" spans="3:3" x14ac:dyDescent="0.35">
      <c r="C625" s="75"/>
    </row>
    <row r="626" spans="3:3" x14ac:dyDescent="0.35">
      <c r="C626" s="75"/>
    </row>
    <row r="627" spans="3:3" x14ac:dyDescent="0.35">
      <c r="C627" s="75"/>
    </row>
    <row r="628" spans="3:3" x14ac:dyDescent="0.35">
      <c r="C628" s="75"/>
    </row>
    <row r="629" spans="3:3" x14ac:dyDescent="0.35">
      <c r="C629" s="75"/>
    </row>
    <row r="630" spans="3:3" x14ac:dyDescent="0.35">
      <c r="C630" s="75"/>
    </row>
    <row r="631" spans="3:3" x14ac:dyDescent="0.35">
      <c r="C631" s="75"/>
    </row>
    <row r="632" spans="3:3" x14ac:dyDescent="0.35">
      <c r="C632" s="75"/>
    </row>
    <row r="633" spans="3:3" x14ac:dyDescent="0.35">
      <c r="C633" s="75"/>
    </row>
    <row r="634" spans="3:3" x14ac:dyDescent="0.35">
      <c r="C634" s="75"/>
    </row>
    <row r="635" spans="3:3" x14ac:dyDescent="0.35">
      <c r="C635" s="75"/>
    </row>
    <row r="636" spans="3:3" x14ac:dyDescent="0.35">
      <c r="C636" s="75"/>
    </row>
    <row r="637" spans="3:3" x14ac:dyDescent="0.35">
      <c r="C637" s="75"/>
    </row>
    <row r="638" spans="3:3" x14ac:dyDescent="0.35">
      <c r="C638" s="75"/>
    </row>
    <row r="639" spans="3:3" x14ac:dyDescent="0.35">
      <c r="C639" s="75"/>
    </row>
    <row r="640" spans="3:3" x14ac:dyDescent="0.35">
      <c r="C640" s="75"/>
    </row>
    <row r="641" spans="3:3" x14ac:dyDescent="0.35">
      <c r="C641" s="75"/>
    </row>
    <row r="642" spans="3:3" x14ac:dyDescent="0.35">
      <c r="C642" s="75"/>
    </row>
    <row r="643" spans="3:3" x14ac:dyDescent="0.35">
      <c r="C643" s="75"/>
    </row>
    <row r="644" spans="3:3" x14ac:dyDescent="0.35">
      <c r="C644" s="75"/>
    </row>
    <row r="645" spans="3:3" x14ac:dyDescent="0.35">
      <c r="C645" s="75"/>
    </row>
    <row r="646" spans="3:3" x14ac:dyDescent="0.35">
      <c r="C646" s="75"/>
    </row>
    <row r="647" spans="3:3" x14ac:dyDescent="0.35">
      <c r="C647" s="75"/>
    </row>
    <row r="648" spans="3:3" x14ac:dyDescent="0.35">
      <c r="C648" s="75"/>
    </row>
    <row r="649" spans="3:3" x14ac:dyDescent="0.35">
      <c r="C649" s="75"/>
    </row>
    <row r="650" spans="3:3" x14ac:dyDescent="0.35">
      <c r="C650" s="75"/>
    </row>
    <row r="651" spans="3:3" x14ac:dyDescent="0.35">
      <c r="C651" s="75"/>
    </row>
    <row r="652" spans="3:3" x14ac:dyDescent="0.35">
      <c r="C652" s="75"/>
    </row>
    <row r="653" spans="3:3" x14ac:dyDescent="0.35">
      <c r="C653" s="75"/>
    </row>
    <row r="654" spans="3:3" x14ac:dyDescent="0.35">
      <c r="C654" s="75"/>
    </row>
    <row r="655" spans="3:3" x14ac:dyDescent="0.35">
      <c r="C655" s="75"/>
    </row>
    <row r="656" spans="3:3" x14ac:dyDescent="0.35">
      <c r="C656" s="75"/>
    </row>
    <row r="657" spans="3:3" x14ac:dyDescent="0.35">
      <c r="C657" s="75"/>
    </row>
    <row r="658" spans="3:3" x14ac:dyDescent="0.35">
      <c r="C658" s="75"/>
    </row>
    <row r="659" spans="3:3" x14ac:dyDescent="0.35">
      <c r="C659" s="75"/>
    </row>
    <row r="660" spans="3:3" x14ac:dyDescent="0.35">
      <c r="C660" s="75"/>
    </row>
    <row r="661" spans="3:3" x14ac:dyDescent="0.35">
      <c r="C661" s="75"/>
    </row>
    <row r="662" spans="3:3" x14ac:dyDescent="0.35">
      <c r="C662" s="75"/>
    </row>
    <row r="663" spans="3:3" x14ac:dyDescent="0.35">
      <c r="C663" s="75"/>
    </row>
    <row r="664" spans="3:3" x14ac:dyDescent="0.35">
      <c r="C664" s="75"/>
    </row>
    <row r="665" spans="3:3" x14ac:dyDescent="0.35">
      <c r="C665" s="75"/>
    </row>
    <row r="666" spans="3:3" x14ac:dyDescent="0.35">
      <c r="C666" s="75"/>
    </row>
    <row r="667" spans="3:3" x14ac:dyDescent="0.35">
      <c r="C667" s="75"/>
    </row>
    <row r="668" spans="3:3" x14ac:dyDescent="0.35">
      <c r="C668" s="75"/>
    </row>
    <row r="669" spans="3:3" x14ac:dyDescent="0.35">
      <c r="C669" s="75"/>
    </row>
    <row r="670" spans="3:3" x14ac:dyDescent="0.35">
      <c r="C670" s="75"/>
    </row>
    <row r="671" spans="3:3" x14ac:dyDescent="0.35">
      <c r="C671" s="75"/>
    </row>
    <row r="672" spans="3:3" x14ac:dyDescent="0.35">
      <c r="C672" s="75"/>
    </row>
    <row r="673" spans="3:3" x14ac:dyDescent="0.35">
      <c r="C673" s="75"/>
    </row>
    <row r="674" spans="3:3" x14ac:dyDescent="0.35">
      <c r="C674" s="75"/>
    </row>
    <row r="675" spans="3:3" x14ac:dyDescent="0.35">
      <c r="C675" s="75"/>
    </row>
    <row r="676" spans="3:3" x14ac:dyDescent="0.35">
      <c r="C676" s="75"/>
    </row>
    <row r="677" spans="3:3" x14ac:dyDescent="0.35">
      <c r="C677" s="75"/>
    </row>
    <row r="678" spans="3:3" x14ac:dyDescent="0.35">
      <c r="C678" s="75"/>
    </row>
    <row r="679" spans="3:3" x14ac:dyDescent="0.35">
      <c r="C679" s="75"/>
    </row>
    <row r="680" spans="3:3" x14ac:dyDescent="0.35">
      <c r="C680" s="75"/>
    </row>
    <row r="681" spans="3:3" x14ac:dyDescent="0.35">
      <c r="C681" s="75"/>
    </row>
    <row r="682" spans="3:3" x14ac:dyDescent="0.35">
      <c r="C682" s="75"/>
    </row>
    <row r="683" spans="3:3" x14ac:dyDescent="0.35">
      <c r="C683" s="75"/>
    </row>
    <row r="684" spans="3:3" x14ac:dyDescent="0.35">
      <c r="C684" s="75"/>
    </row>
    <row r="685" spans="3:3" x14ac:dyDescent="0.35">
      <c r="C685" s="75"/>
    </row>
    <row r="686" spans="3:3" x14ac:dyDescent="0.35">
      <c r="C686" s="75"/>
    </row>
    <row r="687" spans="3:3" x14ac:dyDescent="0.35">
      <c r="C687" s="75"/>
    </row>
    <row r="688" spans="3:3" x14ac:dyDescent="0.35">
      <c r="C688" s="75"/>
    </row>
    <row r="689" spans="3:3" x14ac:dyDescent="0.35">
      <c r="C689" s="75"/>
    </row>
    <row r="690" spans="3:3" x14ac:dyDescent="0.35">
      <c r="C690" s="75"/>
    </row>
    <row r="691" spans="3:3" x14ac:dyDescent="0.35">
      <c r="C691" s="75"/>
    </row>
    <row r="692" spans="3:3" x14ac:dyDescent="0.35">
      <c r="C692" s="75"/>
    </row>
    <row r="693" spans="3:3" x14ac:dyDescent="0.35">
      <c r="C693" s="75"/>
    </row>
    <row r="694" spans="3:3" x14ac:dyDescent="0.35">
      <c r="C694" s="75"/>
    </row>
    <row r="695" spans="3:3" x14ac:dyDescent="0.35">
      <c r="C695" s="75"/>
    </row>
    <row r="696" spans="3:3" x14ac:dyDescent="0.35">
      <c r="C696" s="75"/>
    </row>
    <row r="697" spans="3:3" x14ac:dyDescent="0.35">
      <c r="C697" s="75"/>
    </row>
    <row r="698" spans="3:3" x14ac:dyDescent="0.35">
      <c r="C698" s="75"/>
    </row>
    <row r="699" spans="3:3" x14ac:dyDescent="0.35">
      <c r="C699" s="75"/>
    </row>
    <row r="700" spans="3:3" x14ac:dyDescent="0.35">
      <c r="C700" s="75"/>
    </row>
    <row r="701" spans="3:3" x14ac:dyDescent="0.35">
      <c r="C701" s="75"/>
    </row>
    <row r="702" spans="3:3" x14ac:dyDescent="0.35">
      <c r="C702" s="75"/>
    </row>
    <row r="703" spans="3:3" x14ac:dyDescent="0.35">
      <c r="C703" s="75"/>
    </row>
    <row r="704" spans="3:3" x14ac:dyDescent="0.35">
      <c r="C704" s="75"/>
    </row>
    <row r="705" spans="3:3" x14ac:dyDescent="0.35">
      <c r="C705" s="75"/>
    </row>
    <row r="706" spans="3:3" x14ac:dyDescent="0.35">
      <c r="C706" s="75"/>
    </row>
    <row r="707" spans="3:3" x14ac:dyDescent="0.35">
      <c r="C707" s="75"/>
    </row>
    <row r="708" spans="3:3" x14ac:dyDescent="0.35">
      <c r="C708" s="75"/>
    </row>
    <row r="709" spans="3:3" x14ac:dyDescent="0.35">
      <c r="C709" s="75"/>
    </row>
    <row r="710" spans="3:3" x14ac:dyDescent="0.35">
      <c r="C710" s="75"/>
    </row>
    <row r="711" spans="3:3" x14ac:dyDescent="0.35">
      <c r="C711" s="75"/>
    </row>
    <row r="712" spans="3:3" x14ac:dyDescent="0.35">
      <c r="C712" s="75"/>
    </row>
    <row r="713" spans="3:3" x14ac:dyDescent="0.35">
      <c r="C713" s="75"/>
    </row>
    <row r="714" spans="3:3" x14ac:dyDescent="0.35">
      <c r="C714" s="75"/>
    </row>
    <row r="715" spans="3:3" x14ac:dyDescent="0.35">
      <c r="C715" s="75"/>
    </row>
    <row r="716" spans="3:3" x14ac:dyDescent="0.35">
      <c r="C716" s="75"/>
    </row>
    <row r="717" spans="3:3" x14ac:dyDescent="0.35">
      <c r="C717" s="75"/>
    </row>
    <row r="718" spans="3:3" x14ac:dyDescent="0.35">
      <c r="C718" s="75"/>
    </row>
    <row r="719" spans="3:3" x14ac:dyDescent="0.35">
      <c r="C719" s="75"/>
    </row>
    <row r="720" spans="3:3" x14ac:dyDescent="0.35">
      <c r="C720" s="75"/>
    </row>
    <row r="721" spans="3:3" x14ac:dyDescent="0.35">
      <c r="C721" s="75"/>
    </row>
    <row r="722" spans="3:3" x14ac:dyDescent="0.35">
      <c r="C722" s="75"/>
    </row>
    <row r="723" spans="3:3" x14ac:dyDescent="0.35">
      <c r="C723" s="75"/>
    </row>
    <row r="724" spans="3:3" x14ac:dyDescent="0.35">
      <c r="C724" s="75"/>
    </row>
    <row r="725" spans="3:3" x14ac:dyDescent="0.35">
      <c r="C725" s="75"/>
    </row>
    <row r="726" spans="3:3" x14ac:dyDescent="0.35">
      <c r="C726" s="75"/>
    </row>
    <row r="727" spans="3:3" x14ac:dyDescent="0.35">
      <c r="C727" s="75"/>
    </row>
    <row r="728" spans="3:3" x14ac:dyDescent="0.35">
      <c r="C728" s="75"/>
    </row>
    <row r="729" spans="3:3" x14ac:dyDescent="0.35">
      <c r="C729" s="75"/>
    </row>
    <row r="730" spans="3:3" x14ac:dyDescent="0.35">
      <c r="C730" s="75"/>
    </row>
    <row r="731" spans="3:3" x14ac:dyDescent="0.35">
      <c r="C731" s="75"/>
    </row>
    <row r="732" spans="3:3" x14ac:dyDescent="0.35">
      <c r="C732" s="75"/>
    </row>
    <row r="733" spans="3:3" x14ac:dyDescent="0.35">
      <c r="C733" s="75"/>
    </row>
    <row r="734" spans="3:3" x14ac:dyDescent="0.35">
      <c r="C734" s="75"/>
    </row>
    <row r="735" spans="3:3" x14ac:dyDescent="0.35">
      <c r="C735" s="75"/>
    </row>
    <row r="736" spans="3:3" x14ac:dyDescent="0.35">
      <c r="C736" s="75"/>
    </row>
    <row r="737" spans="3:3" x14ac:dyDescent="0.35">
      <c r="C737" s="75"/>
    </row>
    <row r="738" spans="3:3" x14ac:dyDescent="0.35">
      <c r="C738" s="75"/>
    </row>
    <row r="739" spans="3:3" x14ac:dyDescent="0.35">
      <c r="C739" s="75"/>
    </row>
    <row r="740" spans="3:3" x14ac:dyDescent="0.35">
      <c r="C740" s="75"/>
    </row>
    <row r="741" spans="3:3" x14ac:dyDescent="0.35">
      <c r="C741" s="75"/>
    </row>
    <row r="742" spans="3:3" x14ac:dyDescent="0.35">
      <c r="C742" s="75"/>
    </row>
    <row r="743" spans="3:3" x14ac:dyDescent="0.35">
      <c r="C743" s="75"/>
    </row>
    <row r="744" spans="3:3" x14ac:dyDescent="0.35">
      <c r="C744" s="75"/>
    </row>
    <row r="745" spans="3:3" x14ac:dyDescent="0.35">
      <c r="C745" s="75"/>
    </row>
    <row r="746" spans="3:3" x14ac:dyDescent="0.35">
      <c r="C746" s="75"/>
    </row>
    <row r="747" spans="3:3" x14ac:dyDescent="0.35">
      <c r="C747" s="75"/>
    </row>
    <row r="748" spans="3:3" x14ac:dyDescent="0.35">
      <c r="C748" s="75"/>
    </row>
    <row r="749" spans="3:3" x14ac:dyDescent="0.35">
      <c r="C749" s="75"/>
    </row>
    <row r="750" spans="3:3" x14ac:dyDescent="0.35">
      <c r="C750" s="75"/>
    </row>
    <row r="751" spans="3:3" x14ac:dyDescent="0.35">
      <c r="C751" s="75"/>
    </row>
    <row r="752" spans="3:3" x14ac:dyDescent="0.35">
      <c r="C752" s="75"/>
    </row>
    <row r="753" spans="3:3" x14ac:dyDescent="0.35">
      <c r="C753" s="75"/>
    </row>
    <row r="754" spans="3:3" x14ac:dyDescent="0.35">
      <c r="C754" s="75"/>
    </row>
    <row r="755" spans="3:3" x14ac:dyDescent="0.35">
      <c r="C755" s="75"/>
    </row>
    <row r="756" spans="3:3" x14ac:dyDescent="0.35">
      <c r="C756" s="75"/>
    </row>
    <row r="757" spans="3:3" x14ac:dyDescent="0.35">
      <c r="C757" s="75"/>
    </row>
    <row r="758" spans="3:3" x14ac:dyDescent="0.35">
      <c r="C758" s="75"/>
    </row>
    <row r="759" spans="3:3" x14ac:dyDescent="0.35">
      <c r="C759" s="75"/>
    </row>
    <row r="760" spans="3:3" x14ac:dyDescent="0.35">
      <c r="C760" s="75"/>
    </row>
    <row r="761" spans="3:3" x14ac:dyDescent="0.35">
      <c r="C761" s="75"/>
    </row>
    <row r="762" spans="3:3" x14ac:dyDescent="0.35">
      <c r="C762" s="75"/>
    </row>
    <row r="763" spans="3:3" x14ac:dyDescent="0.35">
      <c r="C763" s="75"/>
    </row>
    <row r="764" spans="3:3" x14ac:dyDescent="0.35">
      <c r="C764" s="75"/>
    </row>
    <row r="765" spans="3:3" x14ac:dyDescent="0.35">
      <c r="C765" s="75"/>
    </row>
    <row r="766" spans="3:3" x14ac:dyDescent="0.35">
      <c r="C766" s="75"/>
    </row>
    <row r="767" spans="3:3" x14ac:dyDescent="0.35">
      <c r="C767" s="75"/>
    </row>
    <row r="768" spans="3:3" x14ac:dyDescent="0.35">
      <c r="C768" s="75"/>
    </row>
    <row r="769" spans="3:3" x14ac:dyDescent="0.35">
      <c r="C769" s="75"/>
    </row>
    <row r="770" spans="3:3" x14ac:dyDescent="0.35">
      <c r="C770" s="75"/>
    </row>
    <row r="771" spans="3:3" x14ac:dyDescent="0.35">
      <c r="C771" s="75"/>
    </row>
    <row r="772" spans="3:3" x14ac:dyDescent="0.35">
      <c r="C772" s="75"/>
    </row>
    <row r="773" spans="3:3" x14ac:dyDescent="0.35">
      <c r="C773" s="75"/>
    </row>
    <row r="774" spans="3:3" x14ac:dyDescent="0.35">
      <c r="C774" s="75"/>
    </row>
    <row r="775" spans="3:3" x14ac:dyDescent="0.35">
      <c r="C775" s="75"/>
    </row>
    <row r="776" spans="3:3" x14ac:dyDescent="0.35">
      <c r="C776" s="75"/>
    </row>
    <row r="777" spans="3:3" x14ac:dyDescent="0.35">
      <c r="C777" s="75"/>
    </row>
    <row r="778" spans="3:3" x14ac:dyDescent="0.35">
      <c r="C778" s="75"/>
    </row>
    <row r="779" spans="3:3" x14ac:dyDescent="0.35">
      <c r="C779" s="75"/>
    </row>
    <row r="780" spans="3:3" x14ac:dyDescent="0.35">
      <c r="C780" s="75"/>
    </row>
    <row r="781" spans="3:3" x14ac:dyDescent="0.35">
      <c r="C781" s="75"/>
    </row>
    <row r="782" spans="3:3" x14ac:dyDescent="0.35">
      <c r="C782" s="75"/>
    </row>
    <row r="783" spans="3:3" x14ac:dyDescent="0.35">
      <c r="C783" s="75"/>
    </row>
    <row r="784" spans="3:3" x14ac:dyDescent="0.35">
      <c r="C784" s="75"/>
    </row>
    <row r="785" spans="3:3" x14ac:dyDescent="0.35">
      <c r="C785" s="75"/>
    </row>
    <row r="786" spans="3:3" x14ac:dyDescent="0.35">
      <c r="C786" s="75"/>
    </row>
    <row r="787" spans="3:3" x14ac:dyDescent="0.35">
      <c r="C787" s="75"/>
    </row>
    <row r="788" spans="3:3" x14ac:dyDescent="0.35">
      <c r="C788" s="75"/>
    </row>
    <row r="789" spans="3:3" x14ac:dyDescent="0.35">
      <c r="C789" s="75"/>
    </row>
    <row r="790" spans="3:3" x14ac:dyDescent="0.35">
      <c r="C790" s="75"/>
    </row>
    <row r="791" spans="3:3" x14ac:dyDescent="0.35">
      <c r="C791" s="75"/>
    </row>
    <row r="792" spans="3:3" x14ac:dyDescent="0.35">
      <c r="C792" s="75"/>
    </row>
    <row r="793" spans="3:3" x14ac:dyDescent="0.35">
      <c r="C793" s="75"/>
    </row>
    <row r="794" spans="3:3" x14ac:dyDescent="0.35">
      <c r="C794" s="75"/>
    </row>
    <row r="795" spans="3:3" x14ac:dyDescent="0.35">
      <c r="C795" s="75"/>
    </row>
    <row r="796" spans="3:3" x14ac:dyDescent="0.35">
      <c r="C796" s="75"/>
    </row>
    <row r="797" spans="3:3" x14ac:dyDescent="0.35">
      <c r="C797" s="75"/>
    </row>
    <row r="798" spans="3:3" x14ac:dyDescent="0.35">
      <c r="C798" s="75"/>
    </row>
    <row r="799" spans="3:3" x14ac:dyDescent="0.35">
      <c r="C799" s="75"/>
    </row>
    <row r="800" spans="3:3" x14ac:dyDescent="0.35">
      <c r="C800" s="75"/>
    </row>
    <row r="801" spans="3:3" x14ac:dyDescent="0.35">
      <c r="C801" s="75"/>
    </row>
    <row r="802" spans="3:3" x14ac:dyDescent="0.35">
      <c r="C802" s="75"/>
    </row>
    <row r="803" spans="3:3" x14ac:dyDescent="0.35">
      <c r="C803" s="75"/>
    </row>
    <row r="804" spans="3:3" x14ac:dyDescent="0.35">
      <c r="C804" s="75"/>
    </row>
    <row r="805" spans="3:3" x14ac:dyDescent="0.35">
      <c r="C805" s="75"/>
    </row>
    <row r="806" spans="3:3" x14ac:dyDescent="0.35">
      <c r="C806" s="75"/>
    </row>
    <row r="807" spans="3:3" x14ac:dyDescent="0.35">
      <c r="C807" s="75"/>
    </row>
    <row r="808" spans="3:3" x14ac:dyDescent="0.35">
      <c r="C808" s="75"/>
    </row>
    <row r="809" spans="3:3" x14ac:dyDescent="0.35">
      <c r="C809" s="75"/>
    </row>
    <row r="810" spans="3:3" x14ac:dyDescent="0.35">
      <c r="C810" s="75"/>
    </row>
    <row r="811" spans="3:3" x14ac:dyDescent="0.35">
      <c r="C811" s="75"/>
    </row>
    <row r="812" spans="3:3" x14ac:dyDescent="0.35">
      <c r="C812" s="75"/>
    </row>
    <row r="813" spans="3:3" x14ac:dyDescent="0.35">
      <c r="C813" s="75"/>
    </row>
    <row r="814" spans="3:3" x14ac:dyDescent="0.35">
      <c r="C814" s="75"/>
    </row>
    <row r="815" spans="3:3" x14ac:dyDescent="0.35">
      <c r="C815" s="75"/>
    </row>
    <row r="816" spans="3:3" x14ac:dyDescent="0.35">
      <c r="C816" s="75"/>
    </row>
    <row r="817" spans="3:3" x14ac:dyDescent="0.35">
      <c r="C817" s="75"/>
    </row>
    <row r="818" spans="3:3" x14ac:dyDescent="0.35">
      <c r="C818" s="75"/>
    </row>
    <row r="819" spans="3:3" x14ac:dyDescent="0.35">
      <c r="C819" s="75"/>
    </row>
    <row r="820" spans="3:3" x14ac:dyDescent="0.35">
      <c r="C820" s="75"/>
    </row>
    <row r="821" spans="3:3" x14ac:dyDescent="0.35">
      <c r="C821" s="75"/>
    </row>
    <row r="822" spans="3:3" x14ac:dyDescent="0.35">
      <c r="C822" s="75"/>
    </row>
    <row r="823" spans="3:3" x14ac:dyDescent="0.35">
      <c r="C823" s="75"/>
    </row>
    <row r="824" spans="3:3" x14ac:dyDescent="0.35">
      <c r="C824" s="75"/>
    </row>
    <row r="825" spans="3:3" x14ac:dyDescent="0.35">
      <c r="C825" s="75"/>
    </row>
    <row r="826" spans="3:3" x14ac:dyDescent="0.35">
      <c r="C826" s="75"/>
    </row>
    <row r="827" spans="3:3" x14ac:dyDescent="0.35">
      <c r="C827" s="75"/>
    </row>
    <row r="828" spans="3:3" x14ac:dyDescent="0.35">
      <c r="C828" s="75"/>
    </row>
    <row r="829" spans="3:3" x14ac:dyDescent="0.35">
      <c r="C829" s="75"/>
    </row>
    <row r="830" spans="3:3" x14ac:dyDescent="0.35">
      <c r="C830" s="75"/>
    </row>
    <row r="831" spans="3:3" x14ac:dyDescent="0.35">
      <c r="C831" s="75"/>
    </row>
    <row r="832" spans="3:3" x14ac:dyDescent="0.35">
      <c r="C832" s="75"/>
    </row>
    <row r="833" spans="3:3" x14ac:dyDescent="0.35">
      <c r="C833" s="75"/>
    </row>
    <row r="834" spans="3:3" x14ac:dyDescent="0.35">
      <c r="C834" s="75"/>
    </row>
    <row r="835" spans="3:3" x14ac:dyDescent="0.35">
      <c r="C835" s="75"/>
    </row>
    <row r="836" spans="3:3" x14ac:dyDescent="0.35">
      <c r="C836" s="75"/>
    </row>
    <row r="837" spans="3:3" x14ac:dyDescent="0.35">
      <c r="C837" s="75"/>
    </row>
    <row r="838" spans="3:3" x14ac:dyDescent="0.35">
      <c r="C838" s="75"/>
    </row>
    <row r="839" spans="3:3" x14ac:dyDescent="0.35">
      <c r="C839" s="75"/>
    </row>
    <row r="840" spans="3:3" x14ac:dyDescent="0.35">
      <c r="C840" s="75"/>
    </row>
    <row r="841" spans="3:3" x14ac:dyDescent="0.35">
      <c r="C841" s="75"/>
    </row>
    <row r="842" spans="3:3" x14ac:dyDescent="0.35">
      <c r="C842" s="75"/>
    </row>
    <row r="843" spans="3:3" x14ac:dyDescent="0.35">
      <c r="C843" s="75"/>
    </row>
    <row r="844" spans="3:3" x14ac:dyDescent="0.35">
      <c r="C844" s="75"/>
    </row>
    <row r="845" spans="3:3" x14ac:dyDescent="0.35">
      <c r="C845" s="75"/>
    </row>
    <row r="846" spans="3:3" x14ac:dyDescent="0.35">
      <c r="C846" s="75"/>
    </row>
    <row r="847" spans="3:3" x14ac:dyDescent="0.35">
      <c r="C847" s="75"/>
    </row>
    <row r="848" spans="3:3" x14ac:dyDescent="0.35">
      <c r="C848" s="75"/>
    </row>
    <row r="849" spans="3:3" x14ac:dyDescent="0.35">
      <c r="C849" s="75"/>
    </row>
    <row r="850" spans="3:3" x14ac:dyDescent="0.35">
      <c r="C850" s="75"/>
    </row>
    <row r="851" spans="3:3" x14ac:dyDescent="0.35">
      <c r="C851" s="75"/>
    </row>
    <row r="852" spans="3:3" x14ac:dyDescent="0.35">
      <c r="C852" s="75"/>
    </row>
    <row r="853" spans="3:3" x14ac:dyDescent="0.35">
      <c r="C853" s="75"/>
    </row>
    <row r="854" spans="3:3" x14ac:dyDescent="0.35">
      <c r="C854" s="75"/>
    </row>
    <row r="855" spans="3:3" x14ac:dyDescent="0.35">
      <c r="C855" s="75"/>
    </row>
    <row r="856" spans="3:3" x14ac:dyDescent="0.35">
      <c r="C856" s="75"/>
    </row>
    <row r="857" spans="3:3" x14ac:dyDescent="0.35">
      <c r="C857" s="75"/>
    </row>
    <row r="858" spans="3:3" x14ac:dyDescent="0.35">
      <c r="C858" s="75"/>
    </row>
    <row r="859" spans="3:3" x14ac:dyDescent="0.35">
      <c r="C859" s="75"/>
    </row>
    <row r="860" spans="3:3" x14ac:dyDescent="0.35">
      <c r="C860" s="75"/>
    </row>
    <row r="861" spans="3:3" x14ac:dyDescent="0.35">
      <c r="C861" s="75"/>
    </row>
    <row r="862" spans="3:3" x14ac:dyDescent="0.35">
      <c r="C862" s="75"/>
    </row>
    <row r="863" spans="3:3" x14ac:dyDescent="0.35">
      <c r="C863" s="75"/>
    </row>
    <row r="864" spans="3:3" x14ac:dyDescent="0.35">
      <c r="C864" s="75"/>
    </row>
    <row r="865" spans="3:3" x14ac:dyDescent="0.35">
      <c r="C865" s="75"/>
    </row>
    <row r="866" spans="3:3" x14ac:dyDescent="0.35">
      <c r="C866" s="75"/>
    </row>
    <row r="867" spans="3:3" x14ac:dyDescent="0.35">
      <c r="C867" s="75"/>
    </row>
    <row r="868" spans="3:3" x14ac:dyDescent="0.35">
      <c r="C868" s="75"/>
    </row>
    <row r="869" spans="3:3" x14ac:dyDescent="0.35">
      <c r="C869" s="75"/>
    </row>
    <row r="870" spans="3:3" x14ac:dyDescent="0.35">
      <c r="C870" s="75"/>
    </row>
    <row r="871" spans="3:3" x14ac:dyDescent="0.35">
      <c r="C871" s="75"/>
    </row>
    <row r="872" spans="3:3" x14ac:dyDescent="0.35">
      <c r="C872" s="75"/>
    </row>
    <row r="873" spans="3:3" x14ac:dyDescent="0.35">
      <c r="C873" s="75"/>
    </row>
    <row r="874" spans="3:3" x14ac:dyDescent="0.35">
      <c r="C874" s="75"/>
    </row>
    <row r="875" spans="3:3" x14ac:dyDescent="0.35">
      <c r="C875" s="75"/>
    </row>
    <row r="876" spans="3:3" x14ac:dyDescent="0.35">
      <c r="C876" s="75"/>
    </row>
    <row r="877" spans="3:3" x14ac:dyDescent="0.35">
      <c r="C877" s="75"/>
    </row>
    <row r="878" spans="3:3" x14ac:dyDescent="0.35">
      <c r="C878" s="75"/>
    </row>
    <row r="879" spans="3:3" x14ac:dyDescent="0.35">
      <c r="C879" s="75"/>
    </row>
    <row r="880" spans="3:3" x14ac:dyDescent="0.35">
      <c r="C880" s="75"/>
    </row>
    <row r="881" spans="3:3" x14ac:dyDescent="0.35">
      <c r="C881" s="75"/>
    </row>
    <row r="882" spans="3:3" x14ac:dyDescent="0.35">
      <c r="C882" s="75"/>
    </row>
    <row r="883" spans="3:3" x14ac:dyDescent="0.35">
      <c r="C883" s="75"/>
    </row>
    <row r="884" spans="3:3" x14ac:dyDescent="0.35">
      <c r="C884" s="75"/>
    </row>
    <row r="885" spans="3:3" x14ac:dyDescent="0.35">
      <c r="C885" s="75"/>
    </row>
    <row r="886" spans="3:3" x14ac:dyDescent="0.35">
      <c r="C886" s="75"/>
    </row>
    <row r="887" spans="3:3" x14ac:dyDescent="0.35">
      <c r="C887" s="75"/>
    </row>
    <row r="888" spans="3:3" x14ac:dyDescent="0.35">
      <c r="C888" s="75"/>
    </row>
    <row r="889" spans="3:3" x14ac:dyDescent="0.35">
      <c r="C889" s="75"/>
    </row>
    <row r="890" spans="3:3" x14ac:dyDescent="0.35">
      <c r="C890" s="75"/>
    </row>
    <row r="891" spans="3:3" x14ac:dyDescent="0.35">
      <c r="C891" s="75"/>
    </row>
    <row r="892" spans="3:3" x14ac:dyDescent="0.35">
      <c r="C892" s="75"/>
    </row>
    <row r="893" spans="3:3" x14ac:dyDescent="0.35">
      <c r="C893" s="75"/>
    </row>
    <row r="894" spans="3:3" x14ac:dyDescent="0.35">
      <c r="C894" s="75"/>
    </row>
    <row r="895" spans="3:3" x14ac:dyDescent="0.35">
      <c r="C895" s="75"/>
    </row>
    <row r="896" spans="3:3" x14ac:dyDescent="0.35">
      <c r="C896" s="75"/>
    </row>
    <row r="897" spans="3:3" x14ac:dyDescent="0.35">
      <c r="C897" s="75"/>
    </row>
    <row r="898" spans="3:3" x14ac:dyDescent="0.35">
      <c r="C898" s="75"/>
    </row>
    <row r="899" spans="3:3" x14ac:dyDescent="0.35">
      <c r="C899" s="75"/>
    </row>
    <row r="900" spans="3:3" x14ac:dyDescent="0.35">
      <c r="C900" s="75"/>
    </row>
    <row r="901" spans="3:3" x14ac:dyDescent="0.35">
      <c r="C901" s="75"/>
    </row>
    <row r="902" spans="3:3" x14ac:dyDescent="0.35">
      <c r="C902" s="75"/>
    </row>
    <row r="903" spans="3:3" x14ac:dyDescent="0.35">
      <c r="C903" s="75"/>
    </row>
    <row r="904" spans="3:3" x14ac:dyDescent="0.35">
      <c r="C904" s="75"/>
    </row>
    <row r="905" spans="3:3" x14ac:dyDescent="0.35">
      <c r="C905" s="75"/>
    </row>
    <row r="906" spans="3:3" x14ac:dyDescent="0.35">
      <c r="C906" s="75"/>
    </row>
    <row r="907" spans="3:3" x14ac:dyDescent="0.35">
      <c r="C907" s="75"/>
    </row>
    <row r="908" spans="3:3" x14ac:dyDescent="0.35">
      <c r="C908" s="75"/>
    </row>
    <row r="909" spans="3:3" x14ac:dyDescent="0.35">
      <c r="C909" s="75"/>
    </row>
    <row r="910" spans="3:3" x14ac:dyDescent="0.35">
      <c r="C910" s="75"/>
    </row>
    <row r="911" spans="3:3" x14ac:dyDescent="0.35">
      <c r="C911" s="75"/>
    </row>
    <row r="912" spans="3:3" x14ac:dyDescent="0.35">
      <c r="C912" s="75"/>
    </row>
    <row r="913" spans="3:3" x14ac:dyDescent="0.35">
      <c r="C913" s="75"/>
    </row>
    <row r="914" spans="3:3" x14ac:dyDescent="0.35">
      <c r="C914" s="75"/>
    </row>
    <row r="915" spans="3:3" x14ac:dyDescent="0.35">
      <c r="C915" s="75"/>
    </row>
    <row r="916" spans="3:3" x14ac:dyDescent="0.35">
      <c r="C916" s="75"/>
    </row>
    <row r="917" spans="3:3" x14ac:dyDescent="0.35">
      <c r="C917" s="75"/>
    </row>
    <row r="918" spans="3:3" x14ac:dyDescent="0.35">
      <c r="C918" s="75"/>
    </row>
    <row r="919" spans="3:3" x14ac:dyDescent="0.35">
      <c r="C919" s="75"/>
    </row>
    <row r="920" spans="3:3" x14ac:dyDescent="0.35">
      <c r="C920" s="75"/>
    </row>
    <row r="921" spans="3:3" x14ac:dyDescent="0.35">
      <c r="C921" s="75"/>
    </row>
    <row r="922" spans="3:3" x14ac:dyDescent="0.35">
      <c r="C922" s="75"/>
    </row>
    <row r="923" spans="3:3" x14ac:dyDescent="0.35">
      <c r="C923" s="75"/>
    </row>
    <row r="924" spans="3:3" x14ac:dyDescent="0.35">
      <c r="C924" s="75"/>
    </row>
    <row r="925" spans="3:3" x14ac:dyDescent="0.35">
      <c r="C925" s="75"/>
    </row>
    <row r="926" spans="3:3" x14ac:dyDescent="0.35">
      <c r="C926" s="75"/>
    </row>
    <row r="927" spans="3:3" x14ac:dyDescent="0.35">
      <c r="C927" s="75"/>
    </row>
    <row r="928" spans="3:3" x14ac:dyDescent="0.35">
      <c r="C928" s="75"/>
    </row>
    <row r="929" spans="3:3" x14ac:dyDescent="0.35">
      <c r="C929" s="75"/>
    </row>
    <row r="930" spans="3:3" x14ac:dyDescent="0.35">
      <c r="C930" s="75"/>
    </row>
    <row r="931" spans="3:3" x14ac:dyDescent="0.35">
      <c r="C931" s="75"/>
    </row>
    <row r="932" spans="3:3" x14ac:dyDescent="0.35">
      <c r="C932" s="75"/>
    </row>
    <row r="933" spans="3:3" x14ac:dyDescent="0.35">
      <c r="C933" s="75"/>
    </row>
    <row r="934" spans="3:3" x14ac:dyDescent="0.35">
      <c r="C934" s="75"/>
    </row>
    <row r="935" spans="3:3" x14ac:dyDescent="0.35">
      <c r="C935" s="75"/>
    </row>
    <row r="936" spans="3:3" x14ac:dyDescent="0.35">
      <c r="C936" s="75"/>
    </row>
    <row r="937" spans="3:3" x14ac:dyDescent="0.35">
      <c r="C937" s="75"/>
    </row>
    <row r="938" spans="3:3" x14ac:dyDescent="0.35">
      <c r="C938" s="75"/>
    </row>
    <row r="939" spans="3:3" x14ac:dyDescent="0.35">
      <c r="C939" s="75"/>
    </row>
    <row r="940" spans="3:3" x14ac:dyDescent="0.35">
      <c r="C940" s="75"/>
    </row>
    <row r="941" spans="3:3" x14ac:dyDescent="0.35">
      <c r="C941" s="75"/>
    </row>
    <row r="942" spans="3:3" x14ac:dyDescent="0.35">
      <c r="C942" s="75"/>
    </row>
    <row r="943" spans="3:3" x14ac:dyDescent="0.35">
      <c r="C943" s="75"/>
    </row>
    <row r="944" spans="3:3" x14ac:dyDescent="0.35">
      <c r="C944" s="75"/>
    </row>
    <row r="945" spans="3:3" x14ac:dyDescent="0.35">
      <c r="C945" s="75"/>
    </row>
    <row r="946" spans="3:3" x14ac:dyDescent="0.35">
      <c r="C946" s="75"/>
    </row>
    <row r="947" spans="3:3" x14ac:dyDescent="0.35">
      <c r="C947" s="75"/>
    </row>
    <row r="948" spans="3:3" x14ac:dyDescent="0.35">
      <c r="C948" s="75"/>
    </row>
    <row r="949" spans="3:3" x14ac:dyDescent="0.35">
      <c r="C949" s="75"/>
    </row>
    <row r="950" spans="3:3" x14ac:dyDescent="0.35">
      <c r="C950" s="75"/>
    </row>
    <row r="951" spans="3:3" x14ac:dyDescent="0.35">
      <c r="C951" s="75"/>
    </row>
    <row r="952" spans="3:3" x14ac:dyDescent="0.35">
      <c r="C952" s="75"/>
    </row>
    <row r="953" spans="3:3" x14ac:dyDescent="0.35">
      <c r="C953" s="75"/>
    </row>
    <row r="954" spans="3:3" x14ac:dyDescent="0.35">
      <c r="C954" s="75"/>
    </row>
    <row r="955" spans="3:3" x14ac:dyDescent="0.35">
      <c r="C955" s="75"/>
    </row>
    <row r="956" spans="3:3" x14ac:dyDescent="0.35">
      <c r="C956" s="75"/>
    </row>
    <row r="957" spans="3:3" x14ac:dyDescent="0.35">
      <c r="C957" s="75"/>
    </row>
    <row r="958" spans="3:3" x14ac:dyDescent="0.35">
      <c r="C958" s="75"/>
    </row>
    <row r="959" spans="3:3" x14ac:dyDescent="0.35">
      <c r="C959" s="75"/>
    </row>
    <row r="960" spans="3:3" x14ac:dyDescent="0.35">
      <c r="C960" s="75"/>
    </row>
    <row r="961" spans="3:3" x14ac:dyDescent="0.35">
      <c r="C961" s="75"/>
    </row>
    <row r="962" spans="3:3" x14ac:dyDescent="0.35">
      <c r="C962" s="75"/>
    </row>
    <row r="963" spans="3:3" x14ac:dyDescent="0.35">
      <c r="C963" s="75"/>
    </row>
    <row r="964" spans="3:3" x14ac:dyDescent="0.35">
      <c r="C964" s="75"/>
    </row>
    <row r="965" spans="3:3" x14ac:dyDescent="0.35">
      <c r="C965" s="75"/>
    </row>
    <row r="966" spans="3:3" x14ac:dyDescent="0.35">
      <c r="C966" s="75"/>
    </row>
    <row r="967" spans="3:3" x14ac:dyDescent="0.35">
      <c r="C967" s="75"/>
    </row>
    <row r="968" spans="3:3" x14ac:dyDescent="0.35">
      <c r="C968" s="75"/>
    </row>
    <row r="969" spans="3:3" x14ac:dyDescent="0.35">
      <c r="C969" s="75"/>
    </row>
    <row r="970" spans="3:3" x14ac:dyDescent="0.35">
      <c r="C970" s="75"/>
    </row>
    <row r="971" spans="3:3" x14ac:dyDescent="0.35">
      <c r="C971" s="75"/>
    </row>
    <row r="972" spans="3:3" x14ac:dyDescent="0.35">
      <c r="C972" s="75"/>
    </row>
    <row r="973" spans="3:3" x14ac:dyDescent="0.35">
      <c r="C973" s="75"/>
    </row>
    <row r="974" spans="3:3" x14ac:dyDescent="0.35">
      <c r="C974" s="75"/>
    </row>
    <row r="975" spans="3:3" x14ac:dyDescent="0.35">
      <c r="C975" s="75"/>
    </row>
    <row r="976" spans="3:3" x14ac:dyDescent="0.35">
      <c r="C976" s="75"/>
    </row>
    <row r="977" spans="3:3" x14ac:dyDescent="0.35">
      <c r="C977" s="75"/>
    </row>
    <row r="978" spans="3:3" x14ac:dyDescent="0.35">
      <c r="C978" s="75"/>
    </row>
    <row r="979" spans="3:3" x14ac:dyDescent="0.35">
      <c r="C979" s="75"/>
    </row>
    <row r="980" spans="3:3" x14ac:dyDescent="0.35">
      <c r="C980" s="75"/>
    </row>
    <row r="981" spans="3:3" x14ac:dyDescent="0.35">
      <c r="C981" s="75"/>
    </row>
    <row r="982" spans="3:3" x14ac:dyDescent="0.35">
      <c r="C982" s="75"/>
    </row>
    <row r="983" spans="3:3" x14ac:dyDescent="0.35">
      <c r="C983" s="75"/>
    </row>
    <row r="984" spans="3:3" x14ac:dyDescent="0.35">
      <c r="C984" s="75"/>
    </row>
    <row r="985" spans="3:3" x14ac:dyDescent="0.35">
      <c r="C985" s="75"/>
    </row>
    <row r="986" spans="3:3" x14ac:dyDescent="0.35">
      <c r="C986" s="75"/>
    </row>
    <row r="987" spans="3:3" x14ac:dyDescent="0.35">
      <c r="C987" s="75"/>
    </row>
    <row r="988" spans="3:3" x14ac:dyDescent="0.35">
      <c r="C988" s="75"/>
    </row>
    <row r="989" spans="3:3" x14ac:dyDescent="0.35">
      <c r="C989" s="75"/>
    </row>
    <row r="990" spans="3:3" x14ac:dyDescent="0.35">
      <c r="C990" s="75"/>
    </row>
    <row r="991" spans="3:3" x14ac:dyDescent="0.35">
      <c r="C991" s="75"/>
    </row>
    <row r="992" spans="3:3" x14ac:dyDescent="0.35">
      <c r="C992" s="75"/>
    </row>
    <row r="993" spans="3:3" x14ac:dyDescent="0.35">
      <c r="C993" s="75"/>
    </row>
    <row r="994" spans="3:3" x14ac:dyDescent="0.35">
      <c r="C994" s="75"/>
    </row>
    <row r="995" spans="3:3" x14ac:dyDescent="0.35">
      <c r="C995" s="75"/>
    </row>
    <row r="996" spans="3:3" x14ac:dyDescent="0.35">
      <c r="C996" s="75"/>
    </row>
    <row r="997" spans="3:3" x14ac:dyDescent="0.35">
      <c r="C997" s="75"/>
    </row>
    <row r="998" spans="3:3" x14ac:dyDescent="0.35">
      <c r="C998" s="75"/>
    </row>
    <row r="999" spans="3:3" x14ac:dyDescent="0.35">
      <c r="C999" s="75"/>
    </row>
    <row r="1000" spans="3:3" x14ac:dyDescent="0.35">
      <c r="C1000" s="75"/>
    </row>
  </sheetData>
  <sheetProtection sheet="1" objects="1" scenarios="1"/>
  <mergeCells count="29">
    <mergeCell ref="A1:F1"/>
    <mergeCell ref="A38:A40"/>
    <mergeCell ref="B2:C2"/>
    <mergeCell ref="A6:F6"/>
    <mergeCell ref="A7:A8"/>
    <mergeCell ref="B7:B8"/>
    <mergeCell ref="C7:C8"/>
    <mergeCell ref="A22:A24"/>
    <mergeCell ref="A26:A28"/>
    <mergeCell ref="A9:F9"/>
    <mergeCell ref="A13:F13"/>
    <mergeCell ref="A10:A12"/>
    <mergeCell ref="A14:A16"/>
    <mergeCell ref="A18:A20"/>
    <mergeCell ref="B54:C54"/>
    <mergeCell ref="A17:F17"/>
    <mergeCell ref="A21:F21"/>
    <mergeCell ref="A25:F25"/>
    <mergeCell ref="A29:F29"/>
    <mergeCell ref="A33:F33"/>
    <mergeCell ref="A37:F37"/>
    <mergeCell ref="A41:F41"/>
    <mergeCell ref="A45:F45"/>
    <mergeCell ref="A50:F50"/>
    <mergeCell ref="B51:C51"/>
    <mergeCell ref="B52:C52"/>
    <mergeCell ref="B53:C53"/>
    <mergeCell ref="A30:A32"/>
    <mergeCell ref="A34:A36"/>
  </mergeCells>
  <pageMargins left="0.7" right="0.7" top="0.75" bottom="0.75" header="0" footer="0"/>
  <pageSetup orientation="portrait" r:id="rId1"/>
  <ignoredErrors>
    <ignoredError sqref="C12 C16 C20 C24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001"/>
  <sheetViews>
    <sheetView zoomScaleNormal="100" workbookViewId="0">
      <selection activeCell="D19" sqref="D19"/>
    </sheetView>
  </sheetViews>
  <sheetFormatPr defaultColWidth="12.83203125" defaultRowHeight="15" x14ac:dyDescent="0.35"/>
  <cols>
    <col min="1" max="1" width="48.6640625" style="73" customWidth="1"/>
    <col min="2" max="2" width="47.5" style="65" customWidth="1"/>
    <col min="3" max="3" width="4.5" style="65" bestFit="1" customWidth="1"/>
    <col min="4" max="4" width="6.1640625" style="63" customWidth="1"/>
    <col min="5" max="7" width="13.33203125" style="63" customWidth="1"/>
    <col min="8" max="9" width="7.83203125" style="63" customWidth="1"/>
    <col min="10" max="25" width="10.1640625" style="63" customWidth="1"/>
    <col min="26" max="16384" width="12.83203125" style="63"/>
  </cols>
  <sheetData>
    <row r="1" spans="1:7" ht="49.5" customHeight="1" x14ac:dyDescent="0.25">
      <c r="A1" s="284" t="s">
        <v>458</v>
      </c>
      <c r="B1" s="284"/>
      <c r="C1" s="284"/>
      <c r="D1" s="284"/>
      <c r="E1" s="284"/>
      <c r="F1" s="284"/>
      <c r="G1" s="284"/>
    </row>
    <row r="2" spans="1:7" s="72" customFormat="1" ht="26.25" thickBot="1" x14ac:dyDescent="0.3">
      <c r="A2" s="64" t="s">
        <v>1</v>
      </c>
      <c r="B2" s="223" t="s">
        <v>2</v>
      </c>
      <c r="C2" s="223"/>
      <c r="D2" s="223"/>
      <c r="E2" s="64" t="s">
        <v>3</v>
      </c>
      <c r="F2" s="64" t="s">
        <v>4</v>
      </c>
      <c r="G2" s="64" t="s">
        <v>5</v>
      </c>
    </row>
    <row r="3" spans="1:7" ht="44.25" customHeight="1" x14ac:dyDescent="0.35">
      <c r="A3" s="70" t="s">
        <v>6</v>
      </c>
      <c r="B3" s="226" t="s">
        <v>516</v>
      </c>
      <c r="C3" s="227"/>
      <c r="D3" s="136"/>
      <c r="E3" s="137"/>
      <c r="F3" s="107">
        <f t="shared" ref="F3:G3" si="0">($D$3*E3)+E3</f>
        <v>0</v>
      </c>
      <c r="G3" s="107">
        <f t="shared" si="0"/>
        <v>0</v>
      </c>
    </row>
    <row r="4" spans="1:7" ht="15.75" x14ac:dyDescent="0.35">
      <c r="A4" s="70" t="s">
        <v>284</v>
      </c>
      <c r="B4" s="226" t="s">
        <v>285</v>
      </c>
      <c r="C4" s="227"/>
      <c r="D4" s="136"/>
      <c r="E4" s="107">
        <f t="shared" ref="E4:G4" si="1">E3*$D$4</f>
        <v>0</v>
      </c>
      <c r="F4" s="107">
        <f t="shared" si="1"/>
        <v>0</v>
      </c>
      <c r="G4" s="107">
        <f t="shared" si="1"/>
        <v>0</v>
      </c>
    </row>
    <row r="5" spans="1:7" ht="31.5" x14ac:dyDescent="0.35">
      <c r="A5" s="70" t="s">
        <v>286</v>
      </c>
      <c r="B5" s="262" t="s">
        <v>510</v>
      </c>
      <c r="C5" s="227"/>
      <c r="D5" s="149"/>
      <c r="E5" s="107">
        <f t="shared" ref="E5:G5" si="2">$D5*E4</f>
        <v>0</v>
      </c>
      <c r="F5" s="107">
        <f t="shared" si="2"/>
        <v>0</v>
      </c>
      <c r="G5" s="107">
        <f t="shared" si="2"/>
        <v>0</v>
      </c>
    </row>
    <row r="6" spans="1:7" ht="15.75" x14ac:dyDescent="0.35">
      <c r="A6" s="203" t="s">
        <v>287</v>
      </c>
      <c r="B6" s="254" t="s">
        <v>489</v>
      </c>
      <c r="C6" s="255"/>
      <c r="D6" s="232"/>
      <c r="E6" s="107">
        <f t="shared" ref="E6:G6" si="3">E7*E5</f>
        <v>0</v>
      </c>
      <c r="F6" s="107">
        <f t="shared" si="3"/>
        <v>0</v>
      </c>
      <c r="G6" s="107">
        <f t="shared" si="3"/>
        <v>0</v>
      </c>
    </row>
    <row r="7" spans="1:7" ht="27.95" customHeight="1" x14ac:dyDescent="0.35">
      <c r="A7" s="229"/>
      <c r="B7" s="256"/>
      <c r="C7" s="257"/>
      <c r="D7" s="258"/>
      <c r="E7" s="136"/>
      <c r="F7" s="108">
        <f t="shared" ref="F7:G7" si="4">E7+$D$6</f>
        <v>0</v>
      </c>
      <c r="G7" s="108">
        <f t="shared" si="4"/>
        <v>0</v>
      </c>
    </row>
    <row r="8" spans="1:7" ht="17.25" x14ac:dyDescent="0.35">
      <c r="A8" s="252"/>
      <c r="B8" s="242"/>
      <c r="C8" s="242"/>
      <c r="D8" s="242"/>
      <c r="E8" s="242"/>
      <c r="F8" s="242"/>
      <c r="G8" s="243"/>
    </row>
    <row r="9" spans="1:7" ht="15.75" x14ac:dyDescent="0.35">
      <c r="A9" s="203" t="s">
        <v>288</v>
      </c>
      <c r="B9" s="297" t="s">
        <v>486</v>
      </c>
      <c r="C9" s="255"/>
      <c r="D9" s="232"/>
      <c r="E9" s="107">
        <f t="shared" ref="E9:G9" si="5">E10*E$6</f>
        <v>0</v>
      </c>
      <c r="F9" s="107">
        <f t="shared" si="5"/>
        <v>0</v>
      </c>
      <c r="G9" s="107">
        <f t="shared" si="5"/>
        <v>0</v>
      </c>
    </row>
    <row r="10" spans="1:7" ht="31.5" customHeight="1" x14ac:dyDescent="0.35">
      <c r="A10" s="294"/>
      <c r="B10" s="256"/>
      <c r="C10" s="257"/>
      <c r="D10" s="258"/>
      <c r="E10" s="136"/>
      <c r="F10" s="108">
        <f t="shared" ref="F10:G10" si="6">E10+$D$9</f>
        <v>0</v>
      </c>
      <c r="G10" s="108">
        <f t="shared" si="6"/>
        <v>0</v>
      </c>
    </row>
    <row r="11" spans="1:7" ht="15.75" x14ac:dyDescent="0.35">
      <c r="A11" s="294"/>
      <c r="B11" s="297" t="s">
        <v>487</v>
      </c>
      <c r="C11" s="255"/>
      <c r="D11" s="232"/>
      <c r="E11" s="107">
        <f t="shared" ref="E11:G11" si="7">E12*E$6</f>
        <v>0</v>
      </c>
      <c r="F11" s="107">
        <f t="shared" si="7"/>
        <v>0</v>
      </c>
      <c r="G11" s="107">
        <f t="shared" si="7"/>
        <v>0</v>
      </c>
    </row>
    <row r="12" spans="1:7" ht="35.450000000000003" customHeight="1" x14ac:dyDescent="0.35">
      <c r="A12" s="294"/>
      <c r="B12" s="256"/>
      <c r="C12" s="257"/>
      <c r="D12" s="258"/>
      <c r="E12" s="136"/>
      <c r="F12" s="108">
        <f t="shared" ref="F12:G12" si="8">E12+$D$11</f>
        <v>0</v>
      </c>
      <c r="G12" s="108">
        <f t="shared" si="8"/>
        <v>0</v>
      </c>
    </row>
    <row r="13" spans="1:7" ht="15.75" x14ac:dyDescent="0.35">
      <c r="A13" s="294"/>
      <c r="B13" s="297" t="s">
        <v>488</v>
      </c>
      <c r="C13" s="255"/>
      <c r="D13" s="232"/>
      <c r="E13" s="107">
        <f t="shared" ref="E13:G13" si="9">E14*E$6</f>
        <v>0</v>
      </c>
      <c r="F13" s="107">
        <f t="shared" si="9"/>
        <v>0</v>
      </c>
      <c r="G13" s="107">
        <f t="shared" si="9"/>
        <v>0</v>
      </c>
    </row>
    <row r="14" spans="1:7" ht="28.5" customHeight="1" x14ac:dyDescent="0.35">
      <c r="A14" s="229"/>
      <c r="B14" s="256"/>
      <c r="C14" s="257"/>
      <c r="D14" s="258"/>
      <c r="E14" s="136"/>
      <c r="F14" s="108">
        <f t="shared" ref="F14:G14" si="10">E14+$D$13</f>
        <v>0</v>
      </c>
      <c r="G14" s="108">
        <f t="shared" si="10"/>
        <v>0</v>
      </c>
    </row>
    <row r="15" spans="1:7" ht="4.5" customHeight="1" x14ac:dyDescent="0.35">
      <c r="A15" s="252"/>
      <c r="B15" s="242"/>
      <c r="C15" s="242"/>
      <c r="D15" s="242"/>
      <c r="E15" s="242"/>
      <c r="F15" s="242"/>
      <c r="G15" s="243"/>
    </row>
    <row r="16" spans="1:7" ht="31.5" x14ac:dyDescent="0.35">
      <c r="A16" s="56" t="s">
        <v>289</v>
      </c>
      <c r="B16" s="226" t="s">
        <v>290</v>
      </c>
      <c r="C16" s="227"/>
      <c r="D16" s="136"/>
      <c r="E16" s="107">
        <f t="shared" ref="E16:G16" si="11">$D16*E$9</f>
        <v>0</v>
      </c>
      <c r="F16" s="107">
        <f t="shared" si="11"/>
        <v>0</v>
      </c>
      <c r="G16" s="107">
        <f t="shared" si="11"/>
        <v>0</v>
      </c>
    </row>
    <row r="17" spans="1:8" ht="17.25" x14ac:dyDescent="0.35">
      <c r="A17" s="252"/>
      <c r="B17" s="242"/>
      <c r="C17" s="242"/>
      <c r="D17" s="242"/>
      <c r="E17" s="242"/>
      <c r="F17" s="242"/>
      <c r="G17" s="243"/>
    </row>
    <row r="18" spans="1:8" ht="36" customHeight="1" x14ac:dyDescent="0.35">
      <c r="A18" s="203" t="s">
        <v>291</v>
      </c>
      <c r="B18" s="226" t="s">
        <v>292</v>
      </c>
      <c r="C18" s="227"/>
      <c r="D18" s="136"/>
      <c r="E18" s="107">
        <f t="shared" ref="E18:G18" si="12">$D18*E$11</f>
        <v>0</v>
      </c>
      <c r="F18" s="107">
        <f t="shared" si="12"/>
        <v>0</v>
      </c>
      <c r="G18" s="107">
        <f t="shared" si="12"/>
        <v>0</v>
      </c>
    </row>
    <row r="19" spans="1:8" ht="45.95" customHeight="1" x14ac:dyDescent="0.35">
      <c r="A19" s="294"/>
      <c r="B19" s="226" t="s">
        <v>293</v>
      </c>
      <c r="C19" s="227"/>
      <c r="D19" s="108">
        <f>100%-D18</f>
        <v>1</v>
      </c>
      <c r="E19" s="107">
        <f t="shared" ref="E19:G19" si="13">$D19*E$11</f>
        <v>0</v>
      </c>
      <c r="F19" s="107">
        <f t="shared" si="13"/>
        <v>0</v>
      </c>
      <c r="G19" s="107">
        <f t="shared" si="13"/>
        <v>0</v>
      </c>
    </row>
    <row r="20" spans="1:8" ht="17.25" x14ac:dyDescent="0.35">
      <c r="A20" s="252"/>
      <c r="B20" s="242"/>
      <c r="C20" s="242"/>
      <c r="D20" s="242"/>
      <c r="E20" s="242"/>
      <c r="F20" s="242"/>
      <c r="G20" s="243"/>
    </row>
    <row r="21" spans="1:8" ht="29.25" customHeight="1" x14ac:dyDescent="0.35">
      <c r="A21" s="203" t="s">
        <v>294</v>
      </c>
      <c r="B21" s="226" t="s">
        <v>295</v>
      </c>
      <c r="C21" s="227"/>
      <c r="D21" s="136"/>
      <c r="E21" s="107">
        <f t="shared" ref="E21:G21" si="14">$D21*E$13</f>
        <v>0</v>
      </c>
      <c r="F21" s="107">
        <f t="shared" si="14"/>
        <v>0</v>
      </c>
      <c r="G21" s="107">
        <f t="shared" si="14"/>
        <v>0</v>
      </c>
    </row>
    <row r="22" spans="1:8" ht="30" customHeight="1" x14ac:dyDescent="0.35">
      <c r="A22" s="294"/>
      <c r="B22" s="226" t="s">
        <v>296</v>
      </c>
      <c r="C22" s="227"/>
      <c r="D22" s="136"/>
      <c r="E22" s="107">
        <f t="shared" ref="E22:G22" si="15">$D22*E$13</f>
        <v>0</v>
      </c>
      <c r="F22" s="107">
        <f t="shared" si="15"/>
        <v>0</v>
      </c>
      <c r="G22" s="107">
        <f t="shared" si="15"/>
        <v>0</v>
      </c>
    </row>
    <row r="23" spans="1:8" ht="30.75" customHeight="1" x14ac:dyDescent="0.35">
      <c r="A23" s="229"/>
      <c r="B23" s="226" t="s">
        <v>297</v>
      </c>
      <c r="C23" s="227"/>
      <c r="D23" s="108">
        <f>100%-D21-D22</f>
        <v>1</v>
      </c>
      <c r="E23" s="107">
        <f t="shared" ref="E23:G23" si="16">$D23*E$13</f>
        <v>0</v>
      </c>
      <c r="F23" s="107">
        <f t="shared" si="16"/>
        <v>0</v>
      </c>
      <c r="G23" s="107">
        <f t="shared" si="16"/>
        <v>0</v>
      </c>
    </row>
    <row r="24" spans="1:8" ht="17.25" x14ac:dyDescent="0.35">
      <c r="A24" s="252"/>
      <c r="B24" s="242"/>
      <c r="C24" s="242"/>
      <c r="D24" s="242"/>
      <c r="E24" s="242"/>
      <c r="F24" s="242"/>
      <c r="G24" s="243"/>
    </row>
    <row r="25" spans="1:8" ht="31.5" x14ac:dyDescent="0.35">
      <c r="A25" s="53" t="s">
        <v>298</v>
      </c>
      <c r="B25" s="226" t="s">
        <v>299</v>
      </c>
      <c r="C25" s="227"/>
      <c r="D25" s="136"/>
      <c r="E25" s="107">
        <f t="shared" ref="E25:G25" si="17">$D25*E16</f>
        <v>0</v>
      </c>
      <c r="F25" s="107">
        <f t="shared" si="17"/>
        <v>0</v>
      </c>
      <c r="G25" s="107">
        <f t="shared" si="17"/>
        <v>0</v>
      </c>
      <c r="H25" s="49"/>
    </row>
    <row r="26" spans="1:8" ht="17.25" x14ac:dyDescent="0.35">
      <c r="A26" s="252"/>
      <c r="B26" s="242"/>
      <c r="C26" s="242"/>
      <c r="D26" s="242"/>
      <c r="E26" s="242"/>
      <c r="F26" s="242"/>
      <c r="G26" s="243"/>
    </row>
    <row r="27" spans="1:8" ht="47.25" x14ac:dyDescent="0.35">
      <c r="A27" s="56" t="s">
        <v>300</v>
      </c>
      <c r="B27" s="226" t="s">
        <v>301</v>
      </c>
      <c r="C27" s="296"/>
      <c r="D27" s="158"/>
      <c r="E27" s="107">
        <f t="shared" ref="E27:G27" si="18">$D27*(E18+E19)</f>
        <v>0</v>
      </c>
      <c r="F27" s="107">
        <f t="shared" si="18"/>
        <v>0</v>
      </c>
      <c r="G27" s="107">
        <f t="shared" si="18"/>
        <v>0</v>
      </c>
    </row>
    <row r="28" spans="1:8" ht="17.25" x14ac:dyDescent="0.35">
      <c r="A28" s="252"/>
      <c r="B28" s="242"/>
      <c r="C28" s="242"/>
      <c r="D28" s="242"/>
      <c r="E28" s="242"/>
      <c r="F28" s="242"/>
      <c r="G28" s="243"/>
    </row>
    <row r="29" spans="1:8" ht="53.25" customHeight="1" x14ac:dyDescent="0.35">
      <c r="A29" s="228" t="s">
        <v>302</v>
      </c>
      <c r="B29" s="226" t="s">
        <v>303</v>
      </c>
      <c r="C29" s="296"/>
      <c r="D29" s="158"/>
      <c r="E29" s="107">
        <f t="shared" ref="E29:G29" si="19">$D29*(E21+E22)</f>
        <v>0</v>
      </c>
      <c r="F29" s="107">
        <f t="shared" si="19"/>
        <v>0</v>
      </c>
      <c r="G29" s="107">
        <f t="shared" si="19"/>
        <v>0</v>
      </c>
    </row>
    <row r="30" spans="1:8" ht="48.75" customHeight="1" x14ac:dyDescent="0.35">
      <c r="A30" s="294"/>
      <c r="B30" s="226" t="s">
        <v>304</v>
      </c>
      <c r="C30" s="227"/>
      <c r="D30" s="158"/>
      <c r="E30" s="107">
        <f t="shared" ref="E30:G30" si="20">$D30*E23</f>
        <v>0</v>
      </c>
      <c r="F30" s="107">
        <f t="shared" si="20"/>
        <v>0</v>
      </c>
      <c r="G30" s="107">
        <f t="shared" si="20"/>
        <v>0</v>
      </c>
    </row>
    <row r="31" spans="1:8" ht="17.25" x14ac:dyDescent="0.35">
      <c r="A31" s="252"/>
      <c r="B31" s="242"/>
      <c r="C31" s="242"/>
      <c r="D31" s="242"/>
      <c r="E31" s="242"/>
      <c r="F31" s="242"/>
      <c r="G31" s="243"/>
    </row>
    <row r="32" spans="1:8" ht="31.5" x14ac:dyDescent="0.35">
      <c r="A32" s="203" t="s">
        <v>305</v>
      </c>
      <c r="B32" s="68" t="s">
        <v>306</v>
      </c>
      <c r="C32" s="160"/>
      <c r="D32" s="176"/>
      <c r="E32" s="107">
        <f t="shared" ref="E32:G32" si="21">$D32*$C32*E$25</f>
        <v>0</v>
      </c>
      <c r="F32" s="107">
        <f t="shared" si="21"/>
        <v>0</v>
      </c>
      <c r="G32" s="107">
        <f t="shared" si="21"/>
        <v>0</v>
      </c>
    </row>
    <row r="33" spans="1:7" ht="31.5" x14ac:dyDescent="0.35">
      <c r="A33" s="229"/>
      <c r="B33" s="68" t="s">
        <v>307</v>
      </c>
      <c r="C33" s="160"/>
      <c r="D33" s="176"/>
      <c r="E33" s="107">
        <f t="shared" ref="E33:G33" si="22">$D33*$C33*E$25</f>
        <v>0</v>
      </c>
      <c r="F33" s="107">
        <f t="shared" si="22"/>
        <v>0</v>
      </c>
      <c r="G33" s="107">
        <f t="shared" si="22"/>
        <v>0</v>
      </c>
    </row>
    <row r="34" spans="1:7" ht="17.25" x14ac:dyDescent="0.35">
      <c r="A34" s="252"/>
      <c r="B34" s="242"/>
      <c r="C34" s="242"/>
      <c r="D34" s="242"/>
      <c r="E34" s="242"/>
      <c r="F34" s="242"/>
      <c r="G34" s="243"/>
    </row>
    <row r="35" spans="1:7" ht="31.5" x14ac:dyDescent="0.35">
      <c r="A35" s="203" t="s">
        <v>308</v>
      </c>
      <c r="B35" s="68" t="s">
        <v>309</v>
      </c>
      <c r="C35" s="160"/>
      <c r="D35" s="179"/>
      <c r="E35" s="107">
        <f t="shared" ref="E35:G35" si="23">$D35*$C35*(E$27)</f>
        <v>0</v>
      </c>
      <c r="F35" s="107">
        <f t="shared" si="23"/>
        <v>0</v>
      </c>
      <c r="G35" s="107">
        <f t="shared" si="23"/>
        <v>0</v>
      </c>
    </row>
    <row r="36" spans="1:7" ht="31.5" x14ac:dyDescent="0.35">
      <c r="A36" s="294"/>
      <c r="B36" s="68" t="s">
        <v>310</v>
      </c>
      <c r="C36" s="160"/>
      <c r="D36" s="179"/>
      <c r="E36" s="107">
        <f t="shared" ref="E36:G36" si="24">$D36*$C36*(E$27)</f>
        <v>0</v>
      </c>
      <c r="F36" s="107">
        <f t="shared" si="24"/>
        <v>0</v>
      </c>
      <c r="G36" s="107">
        <f t="shared" si="24"/>
        <v>0</v>
      </c>
    </row>
    <row r="37" spans="1:7" ht="31.5" x14ac:dyDescent="0.35">
      <c r="A37" s="229"/>
      <c r="B37" s="68" t="s">
        <v>311</v>
      </c>
      <c r="C37" s="160"/>
      <c r="D37" s="179"/>
      <c r="E37" s="107">
        <f t="shared" ref="E37:G37" si="25">$D37*$C37*(E$27)</f>
        <v>0</v>
      </c>
      <c r="F37" s="107">
        <f t="shared" si="25"/>
        <v>0</v>
      </c>
      <c r="G37" s="107">
        <f t="shared" si="25"/>
        <v>0</v>
      </c>
    </row>
    <row r="38" spans="1:7" ht="17.25" x14ac:dyDescent="0.35">
      <c r="A38" s="252"/>
      <c r="B38" s="242"/>
      <c r="C38" s="242"/>
      <c r="D38" s="242"/>
      <c r="E38" s="242"/>
      <c r="F38" s="242"/>
      <c r="G38" s="243"/>
    </row>
    <row r="39" spans="1:7" ht="31.5" x14ac:dyDescent="0.35">
      <c r="A39" s="203" t="s">
        <v>312</v>
      </c>
      <c r="B39" s="68" t="s">
        <v>313</v>
      </c>
      <c r="C39" s="160"/>
      <c r="D39" s="179"/>
      <c r="E39" s="107">
        <f t="shared" ref="E39:G39" si="26">$D39*$C39*(E$29)</f>
        <v>0</v>
      </c>
      <c r="F39" s="107">
        <f t="shared" si="26"/>
        <v>0</v>
      </c>
      <c r="G39" s="107">
        <f t="shared" si="26"/>
        <v>0</v>
      </c>
    </row>
    <row r="40" spans="1:7" ht="31.5" x14ac:dyDescent="0.35">
      <c r="A40" s="294"/>
      <c r="B40" s="68" t="s">
        <v>314</v>
      </c>
      <c r="C40" s="160"/>
      <c r="D40" s="179"/>
      <c r="E40" s="107">
        <f t="shared" ref="E40:G40" si="27">$D40*$C40*(E$29)</f>
        <v>0</v>
      </c>
      <c r="F40" s="107">
        <f t="shared" si="27"/>
        <v>0</v>
      </c>
      <c r="G40" s="107">
        <f t="shared" si="27"/>
        <v>0</v>
      </c>
    </row>
    <row r="41" spans="1:7" ht="31.5" x14ac:dyDescent="0.35">
      <c r="A41" s="229"/>
      <c r="B41" s="68" t="s">
        <v>315</v>
      </c>
      <c r="C41" s="160"/>
      <c r="D41" s="179"/>
      <c r="E41" s="107">
        <f t="shared" ref="E41:G41" si="28">$D41*$C41*(E$29)</f>
        <v>0</v>
      </c>
      <c r="F41" s="107">
        <f t="shared" si="28"/>
        <v>0</v>
      </c>
      <c r="G41" s="107">
        <f t="shared" si="28"/>
        <v>0</v>
      </c>
    </row>
    <row r="42" spans="1:7" ht="17.25" x14ac:dyDescent="0.35">
      <c r="A42" s="252"/>
      <c r="B42" s="242"/>
      <c r="C42" s="242"/>
      <c r="D42" s="242"/>
      <c r="E42" s="242"/>
      <c r="F42" s="242"/>
      <c r="G42" s="243"/>
    </row>
    <row r="43" spans="1:7" ht="38.25" customHeight="1" thickBot="1" x14ac:dyDescent="0.4">
      <c r="A43" s="71" t="s">
        <v>316</v>
      </c>
      <c r="B43" s="195" t="s">
        <v>317</v>
      </c>
      <c r="C43" s="195"/>
      <c r="D43" s="195"/>
      <c r="E43" s="106">
        <f t="shared" ref="E43:G43" si="29">E32+E33+E35+E36+E37+E39+E40+E41</f>
        <v>0</v>
      </c>
      <c r="F43" s="106">
        <f t="shared" si="29"/>
        <v>0</v>
      </c>
      <c r="G43" s="106">
        <f t="shared" si="29"/>
        <v>0</v>
      </c>
    </row>
    <row r="44" spans="1:7" ht="15.75" thickTop="1" x14ac:dyDescent="0.35">
      <c r="B44" s="50"/>
      <c r="C44" s="50"/>
      <c r="D44" s="49"/>
    </row>
    <row r="45" spans="1:7" x14ac:dyDescent="0.35">
      <c r="B45" s="50"/>
      <c r="C45" s="50"/>
      <c r="D45" s="49"/>
    </row>
    <row r="46" spans="1:7" x14ac:dyDescent="0.35">
      <c r="B46" s="50"/>
      <c r="C46" s="50"/>
      <c r="D46" s="49"/>
    </row>
    <row r="47" spans="1:7" x14ac:dyDescent="0.35">
      <c r="B47" s="50"/>
      <c r="C47" s="50"/>
      <c r="D47" s="49"/>
    </row>
    <row r="48" spans="1:7" x14ac:dyDescent="0.35">
      <c r="B48" s="50"/>
      <c r="C48" s="50"/>
      <c r="D48" s="49"/>
    </row>
    <row r="49" spans="2:4" x14ac:dyDescent="0.35">
      <c r="B49" s="50"/>
      <c r="C49" s="50"/>
      <c r="D49" s="49"/>
    </row>
    <row r="50" spans="2:4" x14ac:dyDescent="0.35">
      <c r="B50" s="50"/>
      <c r="C50" s="50"/>
      <c r="D50" s="49"/>
    </row>
    <row r="51" spans="2:4" x14ac:dyDescent="0.35">
      <c r="B51" s="50"/>
      <c r="C51" s="50"/>
      <c r="D51" s="49"/>
    </row>
    <row r="52" spans="2:4" x14ac:dyDescent="0.35">
      <c r="B52" s="50"/>
      <c r="C52" s="50"/>
      <c r="D52" s="49"/>
    </row>
    <row r="53" spans="2:4" x14ac:dyDescent="0.35">
      <c r="B53" s="50"/>
      <c r="C53" s="50"/>
      <c r="D53" s="49"/>
    </row>
    <row r="54" spans="2:4" x14ac:dyDescent="0.35">
      <c r="B54" s="50"/>
      <c r="C54" s="50"/>
      <c r="D54" s="49"/>
    </row>
    <row r="55" spans="2:4" x14ac:dyDescent="0.35">
      <c r="B55" s="50"/>
      <c r="C55" s="50"/>
      <c r="D55" s="49"/>
    </row>
    <row r="56" spans="2:4" x14ac:dyDescent="0.35">
      <c r="B56" s="50"/>
      <c r="C56" s="50"/>
      <c r="D56" s="49"/>
    </row>
    <row r="57" spans="2:4" x14ac:dyDescent="0.35">
      <c r="B57" s="50"/>
      <c r="C57" s="50"/>
      <c r="D57" s="49"/>
    </row>
    <row r="58" spans="2:4" x14ac:dyDescent="0.35">
      <c r="B58" s="50"/>
      <c r="C58" s="50"/>
      <c r="D58" s="49"/>
    </row>
    <row r="59" spans="2:4" x14ac:dyDescent="0.35">
      <c r="B59" s="50"/>
      <c r="C59" s="50"/>
      <c r="D59" s="49"/>
    </row>
    <row r="60" spans="2:4" x14ac:dyDescent="0.35">
      <c r="B60" s="50"/>
      <c r="C60" s="50"/>
      <c r="D60" s="49"/>
    </row>
    <row r="61" spans="2:4" x14ac:dyDescent="0.35">
      <c r="B61" s="50"/>
      <c r="C61" s="50"/>
      <c r="D61" s="49"/>
    </row>
    <row r="62" spans="2:4" x14ac:dyDescent="0.35">
      <c r="B62" s="50"/>
      <c r="C62" s="50"/>
      <c r="D62" s="49"/>
    </row>
    <row r="63" spans="2:4" x14ac:dyDescent="0.35">
      <c r="B63" s="50"/>
      <c r="C63" s="50"/>
      <c r="D63" s="49"/>
    </row>
    <row r="64" spans="2:4" x14ac:dyDescent="0.35">
      <c r="B64" s="50"/>
      <c r="C64" s="50"/>
      <c r="D64" s="49"/>
    </row>
    <row r="65" spans="2:4" x14ac:dyDescent="0.35">
      <c r="B65" s="50"/>
      <c r="C65" s="50"/>
      <c r="D65" s="49"/>
    </row>
    <row r="66" spans="2:4" x14ac:dyDescent="0.35">
      <c r="B66" s="50"/>
      <c r="C66" s="50"/>
      <c r="D66" s="49"/>
    </row>
    <row r="67" spans="2:4" x14ac:dyDescent="0.35">
      <c r="B67" s="50"/>
      <c r="C67" s="50"/>
      <c r="D67" s="49"/>
    </row>
    <row r="68" spans="2:4" x14ac:dyDescent="0.35">
      <c r="B68" s="50"/>
      <c r="C68" s="50"/>
      <c r="D68" s="49"/>
    </row>
    <row r="69" spans="2:4" x14ac:dyDescent="0.35">
      <c r="B69" s="50"/>
      <c r="C69" s="50"/>
      <c r="D69" s="49"/>
    </row>
    <row r="70" spans="2:4" x14ac:dyDescent="0.35">
      <c r="B70" s="50"/>
      <c r="C70" s="50"/>
      <c r="D70" s="49"/>
    </row>
    <row r="71" spans="2:4" x14ac:dyDescent="0.35">
      <c r="B71" s="50"/>
      <c r="C71" s="50"/>
      <c r="D71" s="49"/>
    </row>
    <row r="72" spans="2:4" x14ac:dyDescent="0.35">
      <c r="B72" s="50"/>
      <c r="C72" s="50"/>
      <c r="D72" s="49"/>
    </row>
    <row r="73" spans="2:4" x14ac:dyDescent="0.35">
      <c r="B73" s="50"/>
      <c r="C73" s="50"/>
      <c r="D73" s="49"/>
    </row>
    <row r="74" spans="2:4" x14ac:dyDescent="0.35">
      <c r="B74" s="50"/>
      <c r="C74" s="50"/>
      <c r="D74" s="49"/>
    </row>
    <row r="75" spans="2:4" x14ac:dyDescent="0.35">
      <c r="B75" s="50"/>
      <c r="C75" s="50"/>
      <c r="D75" s="49"/>
    </row>
    <row r="76" spans="2:4" x14ac:dyDescent="0.35">
      <c r="B76" s="50"/>
      <c r="C76" s="50"/>
      <c r="D76" s="49"/>
    </row>
    <row r="77" spans="2:4" x14ac:dyDescent="0.35">
      <c r="B77" s="50"/>
      <c r="C77" s="50"/>
      <c r="D77" s="49"/>
    </row>
    <row r="78" spans="2:4" x14ac:dyDescent="0.35">
      <c r="B78" s="50"/>
      <c r="C78" s="50"/>
      <c r="D78" s="49"/>
    </row>
    <row r="79" spans="2:4" x14ac:dyDescent="0.35">
      <c r="B79" s="50"/>
      <c r="C79" s="50"/>
      <c r="D79" s="49"/>
    </row>
    <row r="80" spans="2:4" x14ac:dyDescent="0.35">
      <c r="B80" s="50"/>
      <c r="C80" s="50"/>
      <c r="D80" s="49"/>
    </row>
    <row r="81" spans="2:4" x14ac:dyDescent="0.35">
      <c r="B81" s="50"/>
      <c r="C81" s="50"/>
      <c r="D81" s="49"/>
    </row>
    <row r="82" spans="2:4" x14ac:dyDescent="0.35">
      <c r="B82" s="50"/>
      <c r="C82" s="50"/>
      <c r="D82" s="49"/>
    </row>
    <row r="83" spans="2:4" x14ac:dyDescent="0.35">
      <c r="B83" s="50"/>
      <c r="C83" s="50"/>
      <c r="D83" s="49"/>
    </row>
    <row r="84" spans="2:4" x14ac:dyDescent="0.35">
      <c r="B84" s="50"/>
      <c r="C84" s="50"/>
      <c r="D84" s="49"/>
    </row>
    <row r="85" spans="2:4" x14ac:dyDescent="0.35">
      <c r="B85" s="50"/>
      <c r="C85" s="50"/>
      <c r="D85" s="49"/>
    </row>
    <row r="86" spans="2:4" x14ac:dyDescent="0.35">
      <c r="B86" s="50"/>
      <c r="C86" s="50"/>
      <c r="D86" s="49"/>
    </row>
    <row r="87" spans="2:4" x14ac:dyDescent="0.35">
      <c r="B87" s="50"/>
      <c r="C87" s="50"/>
      <c r="D87" s="49"/>
    </row>
    <row r="88" spans="2:4" x14ac:dyDescent="0.35">
      <c r="B88" s="50"/>
      <c r="C88" s="50"/>
      <c r="D88" s="49"/>
    </row>
    <row r="89" spans="2:4" x14ac:dyDescent="0.35">
      <c r="B89" s="50"/>
      <c r="C89" s="50"/>
      <c r="D89" s="49"/>
    </row>
    <row r="90" spans="2:4" x14ac:dyDescent="0.35">
      <c r="B90" s="50"/>
      <c r="C90" s="50"/>
      <c r="D90" s="49"/>
    </row>
    <row r="91" spans="2:4" x14ac:dyDescent="0.35">
      <c r="B91" s="50"/>
      <c r="C91" s="50"/>
      <c r="D91" s="49"/>
    </row>
    <row r="92" spans="2:4" x14ac:dyDescent="0.35">
      <c r="B92" s="50"/>
      <c r="C92" s="50"/>
      <c r="D92" s="49"/>
    </row>
    <row r="93" spans="2:4" x14ac:dyDescent="0.35">
      <c r="B93" s="50"/>
      <c r="C93" s="50"/>
      <c r="D93" s="49"/>
    </row>
    <row r="94" spans="2:4" x14ac:dyDescent="0.35">
      <c r="B94" s="50"/>
      <c r="C94" s="50"/>
      <c r="D94" s="49"/>
    </row>
    <row r="95" spans="2:4" x14ac:dyDescent="0.35">
      <c r="B95" s="50"/>
      <c r="C95" s="50"/>
      <c r="D95" s="49"/>
    </row>
    <row r="96" spans="2:4" x14ac:dyDescent="0.35">
      <c r="B96" s="50"/>
      <c r="C96" s="50"/>
      <c r="D96" s="49"/>
    </row>
    <row r="97" spans="2:4" x14ac:dyDescent="0.35">
      <c r="B97" s="50"/>
      <c r="C97" s="50"/>
      <c r="D97" s="49"/>
    </row>
    <row r="98" spans="2:4" x14ac:dyDescent="0.35">
      <c r="B98" s="50"/>
      <c r="C98" s="50"/>
      <c r="D98" s="49"/>
    </row>
    <row r="99" spans="2:4" x14ac:dyDescent="0.35">
      <c r="B99" s="50"/>
      <c r="C99" s="50"/>
      <c r="D99" s="49"/>
    </row>
    <row r="100" spans="2:4" x14ac:dyDescent="0.35">
      <c r="B100" s="50"/>
      <c r="C100" s="50"/>
      <c r="D100" s="49"/>
    </row>
    <row r="101" spans="2:4" x14ac:dyDescent="0.35">
      <c r="B101" s="50"/>
      <c r="C101" s="50"/>
      <c r="D101" s="49"/>
    </row>
    <row r="102" spans="2:4" x14ac:dyDescent="0.35">
      <c r="B102" s="50"/>
      <c r="C102" s="50"/>
      <c r="D102" s="49"/>
    </row>
    <row r="103" spans="2:4" x14ac:dyDescent="0.35">
      <c r="B103" s="50"/>
      <c r="C103" s="50"/>
      <c r="D103" s="49"/>
    </row>
    <row r="104" spans="2:4" x14ac:dyDescent="0.35">
      <c r="B104" s="50"/>
      <c r="C104" s="50"/>
      <c r="D104" s="49"/>
    </row>
    <row r="105" spans="2:4" x14ac:dyDescent="0.35">
      <c r="B105" s="50"/>
      <c r="C105" s="50"/>
      <c r="D105" s="49"/>
    </row>
    <row r="106" spans="2:4" x14ac:dyDescent="0.35">
      <c r="B106" s="50"/>
      <c r="C106" s="50"/>
      <c r="D106" s="49"/>
    </row>
    <row r="107" spans="2:4" x14ac:dyDescent="0.35">
      <c r="B107" s="50"/>
      <c r="C107" s="50"/>
      <c r="D107" s="49"/>
    </row>
    <row r="108" spans="2:4" x14ac:dyDescent="0.35">
      <c r="B108" s="50"/>
      <c r="C108" s="50"/>
      <c r="D108" s="49"/>
    </row>
    <row r="109" spans="2:4" x14ac:dyDescent="0.35">
      <c r="B109" s="50"/>
      <c r="C109" s="50"/>
      <c r="D109" s="49"/>
    </row>
    <row r="110" spans="2:4" x14ac:dyDescent="0.35">
      <c r="B110" s="50"/>
      <c r="C110" s="50"/>
      <c r="D110" s="49"/>
    </row>
    <row r="111" spans="2:4" x14ac:dyDescent="0.35">
      <c r="B111" s="50"/>
      <c r="C111" s="50"/>
      <c r="D111" s="49"/>
    </row>
    <row r="112" spans="2:4" x14ac:dyDescent="0.35">
      <c r="B112" s="50"/>
      <c r="C112" s="50"/>
      <c r="D112" s="49"/>
    </row>
    <row r="113" spans="2:4" x14ac:dyDescent="0.35">
      <c r="B113" s="50"/>
      <c r="C113" s="50"/>
      <c r="D113" s="49"/>
    </row>
    <row r="114" spans="2:4" x14ac:dyDescent="0.35">
      <c r="B114" s="50"/>
      <c r="C114" s="50"/>
      <c r="D114" s="49"/>
    </row>
    <row r="115" spans="2:4" x14ac:dyDescent="0.35">
      <c r="B115" s="50"/>
      <c r="C115" s="50"/>
      <c r="D115" s="49"/>
    </row>
    <row r="116" spans="2:4" x14ac:dyDescent="0.35">
      <c r="B116" s="50"/>
      <c r="C116" s="50"/>
      <c r="D116" s="49"/>
    </row>
    <row r="117" spans="2:4" x14ac:dyDescent="0.35">
      <c r="B117" s="50"/>
      <c r="C117" s="50"/>
      <c r="D117" s="49"/>
    </row>
    <row r="118" spans="2:4" x14ac:dyDescent="0.35">
      <c r="B118" s="50"/>
      <c r="C118" s="50"/>
      <c r="D118" s="49"/>
    </row>
    <row r="119" spans="2:4" x14ac:dyDescent="0.35">
      <c r="B119" s="50"/>
      <c r="C119" s="50"/>
      <c r="D119" s="49"/>
    </row>
    <row r="120" spans="2:4" x14ac:dyDescent="0.35">
      <c r="B120" s="50"/>
      <c r="C120" s="50"/>
      <c r="D120" s="49"/>
    </row>
    <row r="121" spans="2:4" x14ac:dyDescent="0.35">
      <c r="B121" s="50"/>
      <c r="C121" s="50"/>
      <c r="D121" s="49"/>
    </row>
    <row r="122" spans="2:4" x14ac:dyDescent="0.35">
      <c r="B122" s="50"/>
      <c r="C122" s="50"/>
      <c r="D122" s="49"/>
    </row>
    <row r="123" spans="2:4" x14ac:dyDescent="0.35">
      <c r="B123" s="50"/>
      <c r="C123" s="50"/>
      <c r="D123" s="49"/>
    </row>
    <row r="124" spans="2:4" x14ac:dyDescent="0.35">
      <c r="B124" s="50"/>
      <c r="C124" s="50"/>
      <c r="D124" s="49"/>
    </row>
    <row r="125" spans="2:4" x14ac:dyDescent="0.35">
      <c r="B125" s="50"/>
      <c r="C125" s="50"/>
      <c r="D125" s="49"/>
    </row>
    <row r="126" spans="2:4" x14ac:dyDescent="0.35">
      <c r="B126" s="50"/>
      <c r="C126" s="50"/>
      <c r="D126" s="49"/>
    </row>
    <row r="127" spans="2:4" x14ac:dyDescent="0.35">
      <c r="B127" s="50"/>
      <c r="C127" s="50"/>
      <c r="D127" s="49"/>
    </row>
    <row r="128" spans="2:4" x14ac:dyDescent="0.35">
      <c r="B128" s="50"/>
      <c r="C128" s="50"/>
      <c r="D128" s="49"/>
    </row>
    <row r="129" spans="2:4" x14ac:dyDescent="0.35">
      <c r="B129" s="50"/>
      <c r="C129" s="50"/>
      <c r="D129" s="49"/>
    </row>
    <row r="130" spans="2:4" x14ac:dyDescent="0.35">
      <c r="B130" s="50"/>
      <c r="C130" s="50"/>
      <c r="D130" s="49"/>
    </row>
    <row r="131" spans="2:4" x14ac:dyDescent="0.35">
      <c r="B131" s="50"/>
      <c r="C131" s="50"/>
      <c r="D131" s="49"/>
    </row>
    <row r="132" spans="2:4" x14ac:dyDescent="0.35">
      <c r="B132" s="50"/>
      <c r="C132" s="50"/>
      <c r="D132" s="49"/>
    </row>
    <row r="133" spans="2:4" x14ac:dyDescent="0.35">
      <c r="B133" s="50"/>
      <c r="C133" s="50"/>
      <c r="D133" s="49"/>
    </row>
    <row r="134" spans="2:4" x14ac:dyDescent="0.35">
      <c r="B134" s="50"/>
      <c r="C134" s="50"/>
      <c r="D134" s="49"/>
    </row>
    <row r="135" spans="2:4" x14ac:dyDescent="0.35">
      <c r="B135" s="50"/>
      <c r="C135" s="50"/>
      <c r="D135" s="49"/>
    </row>
    <row r="136" spans="2:4" x14ac:dyDescent="0.35">
      <c r="B136" s="50"/>
      <c r="C136" s="50"/>
      <c r="D136" s="49"/>
    </row>
    <row r="137" spans="2:4" x14ac:dyDescent="0.35">
      <c r="B137" s="50"/>
      <c r="C137" s="50"/>
      <c r="D137" s="49"/>
    </row>
    <row r="138" spans="2:4" x14ac:dyDescent="0.35">
      <c r="B138" s="50"/>
      <c r="C138" s="50"/>
      <c r="D138" s="49"/>
    </row>
    <row r="139" spans="2:4" x14ac:dyDescent="0.35">
      <c r="B139" s="50"/>
      <c r="C139" s="50"/>
      <c r="D139" s="49"/>
    </row>
    <row r="140" spans="2:4" x14ac:dyDescent="0.35">
      <c r="B140" s="50"/>
      <c r="C140" s="50"/>
      <c r="D140" s="49"/>
    </row>
    <row r="141" spans="2:4" x14ac:dyDescent="0.35">
      <c r="B141" s="50"/>
      <c r="C141" s="50"/>
      <c r="D141" s="49"/>
    </row>
    <row r="142" spans="2:4" x14ac:dyDescent="0.35">
      <c r="B142" s="50"/>
      <c r="C142" s="50"/>
      <c r="D142" s="49"/>
    </row>
    <row r="143" spans="2:4" x14ac:dyDescent="0.35">
      <c r="B143" s="50"/>
      <c r="C143" s="50"/>
      <c r="D143" s="49"/>
    </row>
    <row r="144" spans="2:4" x14ac:dyDescent="0.35">
      <c r="B144" s="50"/>
      <c r="C144" s="50"/>
      <c r="D144" s="49"/>
    </row>
    <row r="145" spans="2:4" x14ac:dyDescent="0.35">
      <c r="B145" s="50"/>
      <c r="C145" s="50"/>
      <c r="D145" s="49"/>
    </row>
    <row r="146" spans="2:4" x14ac:dyDescent="0.35">
      <c r="B146" s="50"/>
      <c r="C146" s="50"/>
      <c r="D146" s="49"/>
    </row>
    <row r="147" spans="2:4" x14ac:dyDescent="0.35">
      <c r="B147" s="50"/>
      <c r="C147" s="50"/>
      <c r="D147" s="49"/>
    </row>
    <row r="148" spans="2:4" x14ac:dyDescent="0.35">
      <c r="B148" s="50"/>
      <c r="C148" s="50"/>
      <c r="D148" s="49"/>
    </row>
    <row r="149" spans="2:4" x14ac:dyDescent="0.35">
      <c r="B149" s="50"/>
      <c r="C149" s="50"/>
      <c r="D149" s="49"/>
    </row>
    <row r="150" spans="2:4" x14ac:dyDescent="0.35">
      <c r="B150" s="50"/>
      <c r="C150" s="50"/>
      <c r="D150" s="49"/>
    </row>
    <row r="151" spans="2:4" x14ac:dyDescent="0.35">
      <c r="B151" s="50"/>
      <c r="C151" s="50"/>
      <c r="D151" s="49"/>
    </row>
    <row r="152" spans="2:4" x14ac:dyDescent="0.35">
      <c r="B152" s="50"/>
      <c r="C152" s="50"/>
      <c r="D152" s="49"/>
    </row>
    <row r="153" spans="2:4" x14ac:dyDescent="0.35">
      <c r="B153" s="50"/>
      <c r="C153" s="50"/>
      <c r="D153" s="49"/>
    </row>
    <row r="154" spans="2:4" x14ac:dyDescent="0.35">
      <c r="B154" s="50"/>
      <c r="C154" s="50"/>
      <c r="D154" s="49"/>
    </row>
    <row r="155" spans="2:4" x14ac:dyDescent="0.35">
      <c r="B155" s="50"/>
      <c r="C155" s="50"/>
      <c r="D155" s="49"/>
    </row>
    <row r="156" spans="2:4" x14ac:dyDescent="0.35">
      <c r="B156" s="50"/>
      <c r="C156" s="50"/>
      <c r="D156" s="49"/>
    </row>
    <row r="157" spans="2:4" x14ac:dyDescent="0.35">
      <c r="B157" s="50"/>
      <c r="C157" s="50"/>
      <c r="D157" s="49"/>
    </row>
    <row r="158" spans="2:4" x14ac:dyDescent="0.35">
      <c r="B158" s="50"/>
      <c r="C158" s="50"/>
      <c r="D158" s="49"/>
    </row>
    <row r="159" spans="2:4" x14ac:dyDescent="0.35">
      <c r="B159" s="50"/>
      <c r="C159" s="50"/>
      <c r="D159" s="49"/>
    </row>
    <row r="160" spans="2:4" x14ac:dyDescent="0.35">
      <c r="B160" s="50"/>
      <c r="C160" s="50"/>
      <c r="D160" s="49"/>
    </row>
    <row r="161" spans="2:4" x14ac:dyDescent="0.35">
      <c r="B161" s="50"/>
      <c r="C161" s="50"/>
      <c r="D161" s="49"/>
    </row>
    <row r="162" spans="2:4" x14ac:dyDescent="0.35">
      <c r="B162" s="50"/>
      <c r="C162" s="50"/>
      <c r="D162" s="49"/>
    </row>
    <row r="163" spans="2:4" x14ac:dyDescent="0.35">
      <c r="B163" s="50"/>
      <c r="C163" s="50"/>
      <c r="D163" s="49"/>
    </row>
    <row r="164" spans="2:4" x14ac:dyDescent="0.35">
      <c r="B164" s="50"/>
      <c r="C164" s="50"/>
      <c r="D164" s="49"/>
    </row>
    <row r="165" spans="2:4" x14ac:dyDescent="0.35">
      <c r="B165" s="50"/>
      <c r="C165" s="50"/>
      <c r="D165" s="49"/>
    </row>
    <row r="166" spans="2:4" x14ac:dyDescent="0.35">
      <c r="B166" s="50"/>
      <c r="C166" s="50"/>
      <c r="D166" s="49"/>
    </row>
    <row r="167" spans="2:4" x14ac:dyDescent="0.35">
      <c r="B167" s="50"/>
      <c r="C167" s="50"/>
      <c r="D167" s="49"/>
    </row>
    <row r="168" spans="2:4" x14ac:dyDescent="0.35">
      <c r="B168" s="50"/>
      <c r="C168" s="50"/>
      <c r="D168" s="49"/>
    </row>
    <row r="169" spans="2:4" x14ac:dyDescent="0.35">
      <c r="B169" s="50"/>
      <c r="C169" s="50"/>
      <c r="D169" s="49"/>
    </row>
    <row r="170" spans="2:4" x14ac:dyDescent="0.35">
      <c r="B170" s="50"/>
      <c r="C170" s="50"/>
      <c r="D170" s="49"/>
    </row>
    <row r="171" spans="2:4" x14ac:dyDescent="0.35">
      <c r="B171" s="50"/>
      <c r="C171" s="50"/>
      <c r="D171" s="49"/>
    </row>
    <row r="172" spans="2:4" x14ac:dyDescent="0.35">
      <c r="B172" s="50"/>
      <c r="C172" s="50"/>
      <c r="D172" s="49"/>
    </row>
    <row r="173" spans="2:4" x14ac:dyDescent="0.35">
      <c r="B173" s="50"/>
      <c r="C173" s="50"/>
      <c r="D173" s="49"/>
    </row>
    <row r="174" spans="2:4" x14ac:dyDescent="0.35">
      <c r="B174" s="50"/>
      <c r="C174" s="50"/>
      <c r="D174" s="49"/>
    </row>
    <row r="175" spans="2:4" x14ac:dyDescent="0.35">
      <c r="B175" s="50"/>
      <c r="C175" s="50"/>
      <c r="D175" s="49"/>
    </row>
    <row r="176" spans="2:4" x14ac:dyDescent="0.35">
      <c r="B176" s="50"/>
      <c r="C176" s="50"/>
      <c r="D176" s="49"/>
    </row>
    <row r="177" spans="2:4" x14ac:dyDescent="0.35">
      <c r="B177" s="50"/>
      <c r="C177" s="50"/>
      <c r="D177" s="49"/>
    </row>
    <row r="178" spans="2:4" x14ac:dyDescent="0.35">
      <c r="B178" s="50"/>
      <c r="C178" s="50"/>
      <c r="D178" s="49"/>
    </row>
    <row r="179" spans="2:4" x14ac:dyDescent="0.35">
      <c r="B179" s="50"/>
      <c r="C179" s="50"/>
      <c r="D179" s="49"/>
    </row>
    <row r="180" spans="2:4" x14ac:dyDescent="0.35">
      <c r="B180" s="50"/>
      <c r="C180" s="50"/>
      <c r="D180" s="49"/>
    </row>
    <row r="181" spans="2:4" x14ac:dyDescent="0.35">
      <c r="B181" s="50"/>
      <c r="C181" s="50"/>
      <c r="D181" s="49"/>
    </row>
    <row r="182" spans="2:4" x14ac:dyDescent="0.35">
      <c r="B182" s="50"/>
      <c r="C182" s="50"/>
      <c r="D182" s="49"/>
    </row>
    <row r="183" spans="2:4" x14ac:dyDescent="0.35">
      <c r="B183" s="50"/>
      <c r="C183" s="50"/>
      <c r="D183" s="49"/>
    </row>
    <row r="184" spans="2:4" x14ac:dyDescent="0.35">
      <c r="B184" s="50"/>
      <c r="C184" s="50"/>
      <c r="D184" s="49"/>
    </row>
    <row r="185" spans="2:4" x14ac:dyDescent="0.35">
      <c r="B185" s="50"/>
      <c r="C185" s="50"/>
      <c r="D185" s="49"/>
    </row>
    <row r="186" spans="2:4" x14ac:dyDescent="0.35">
      <c r="B186" s="50"/>
      <c r="C186" s="50"/>
      <c r="D186" s="49"/>
    </row>
    <row r="187" spans="2:4" x14ac:dyDescent="0.35">
      <c r="B187" s="50"/>
      <c r="C187" s="50"/>
      <c r="D187" s="49"/>
    </row>
    <row r="188" spans="2:4" x14ac:dyDescent="0.35">
      <c r="B188" s="50"/>
      <c r="C188" s="50"/>
      <c r="D188" s="49"/>
    </row>
    <row r="189" spans="2:4" x14ac:dyDescent="0.35">
      <c r="B189" s="50"/>
      <c r="C189" s="50"/>
      <c r="D189" s="49"/>
    </row>
    <row r="190" spans="2:4" x14ac:dyDescent="0.35">
      <c r="B190" s="50"/>
      <c r="C190" s="50"/>
      <c r="D190" s="49"/>
    </row>
    <row r="191" spans="2:4" x14ac:dyDescent="0.35">
      <c r="B191" s="50"/>
      <c r="C191" s="50"/>
      <c r="D191" s="49"/>
    </row>
    <row r="192" spans="2:4" x14ac:dyDescent="0.35">
      <c r="B192" s="50"/>
      <c r="C192" s="50"/>
      <c r="D192" s="49"/>
    </row>
    <row r="193" spans="2:4" x14ac:dyDescent="0.35">
      <c r="B193" s="50"/>
      <c r="C193" s="50"/>
      <c r="D193" s="49"/>
    </row>
    <row r="194" spans="2:4" x14ac:dyDescent="0.35">
      <c r="B194" s="50"/>
      <c r="C194" s="50"/>
      <c r="D194" s="49"/>
    </row>
    <row r="195" spans="2:4" x14ac:dyDescent="0.35">
      <c r="B195" s="50"/>
      <c r="C195" s="50"/>
      <c r="D195" s="49"/>
    </row>
    <row r="196" spans="2:4" x14ac:dyDescent="0.35">
      <c r="B196" s="50"/>
      <c r="C196" s="50"/>
      <c r="D196" s="49"/>
    </row>
    <row r="197" spans="2:4" x14ac:dyDescent="0.35">
      <c r="B197" s="50"/>
      <c r="C197" s="50"/>
      <c r="D197" s="49"/>
    </row>
    <row r="198" spans="2:4" x14ac:dyDescent="0.35">
      <c r="B198" s="50"/>
      <c r="C198" s="50"/>
      <c r="D198" s="49"/>
    </row>
    <row r="199" spans="2:4" x14ac:dyDescent="0.35">
      <c r="B199" s="50"/>
      <c r="C199" s="50"/>
      <c r="D199" s="49"/>
    </row>
    <row r="200" spans="2:4" x14ac:dyDescent="0.35">
      <c r="B200" s="50"/>
      <c r="C200" s="50"/>
      <c r="D200" s="49"/>
    </row>
    <row r="201" spans="2:4" x14ac:dyDescent="0.35">
      <c r="B201" s="50"/>
      <c r="C201" s="50"/>
      <c r="D201" s="49"/>
    </row>
    <row r="202" spans="2:4" x14ac:dyDescent="0.35">
      <c r="B202" s="50"/>
      <c r="C202" s="50"/>
      <c r="D202" s="49"/>
    </row>
    <row r="203" spans="2:4" x14ac:dyDescent="0.35">
      <c r="B203" s="50"/>
      <c r="C203" s="50"/>
      <c r="D203" s="49"/>
    </row>
    <row r="204" spans="2:4" x14ac:dyDescent="0.35">
      <c r="B204" s="50"/>
      <c r="C204" s="50"/>
      <c r="D204" s="49"/>
    </row>
    <row r="205" spans="2:4" x14ac:dyDescent="0.35">
      <c r="B205" s="50"/>
      <c r="C205" s="50"/>
      <c r="D205" s="49"/>
    </row>
    <row r="206" spans="2:4" x14ac:dyDescent="0.35">
      <c r="B206" s="50"/>
      <c r="C206" s="50"/>
      <c r="D206" s="49"/>
    </row>
    <row r="207" spans="2:4" x14ac:dyDescent="0.35">
      <c r="B207" s="50"/>
      <c r="C207" s="50"/>
      <c r="D207" s="49"/>
    </row>
    <row r="208" spans="2:4" x14ac:dyDescent="0.35">
      <c r="B208" s="50"/>
      <c r="C208" s="50"/>
      <c r="D208" s="49"/>
    </row>
    <row r="209" spans="2:4" x14ac:dyDescent="0.35">
      <c r="B209" s="50"/>
      <c r="C209" s="50"/>
      <c r="D209" s="49"/>
    </row>
    <row r="210" spans="2:4" x14ac:dyDescent="0.35">
      <c r="B210" s="50"/>
      <c r="C210" s="50"/>
      <c r="D210" s="49"/>
    </row>
    <row r="211" spans="2:4" x14ac:dyDescent="0.35">
      <c r="B211" s="50"/>
      <c r="C211" s="50"/>
      <c r="D211" s="49"/>
    </row>
    <row r="212" spans="2:4" x14ac:dyDescent="0.35">
      <c r="B212" s="50"/>
      <c r="C212" s="50"/>
      <c r="D212" s="49"/>
    </row>
    <row r="213" spans="2:4" x14ac:dyDescent="0.35">
      <c r="B213" s="50"/>
      <c r="C213" s="50"/>
      <c r="D213" s="49"/>
    </row>
    <row r="214" spans="2:4" x14ac:dyDescent="0.35">
      <c r="B214" s="50"/>
      <c r="C214" s="50"/>
      <c r="D214" s="49"/>
    </row>
    <row r="215" spans="2:4" x14ac:dyDescent="0.35">
      <c r="B215" s="50"/>
      <c r="C215" s="50"/>
      <c r="D215" s="49"/>
    </row>
    <row r="216" spans="2:4" x14ac:dyDescent="0.35">
      <c r="B216" s="50"/>
      <c r="C216" s="50"/>
      <c r="D216" s="49"/>
    </row>
    <row r="217" spans="2:4" x14ac:dyDescent="0.35">
      <c r="B217" s="50"/>
      <c r="C217" s="50"/>
      <c r="D217" s="49"/>
    </row>
    <row r="218" spans="2:4" x14ac:dyDescent="0.35">
      <c r="B218" s="50"/>
      <c r="C218" s="50"/>
      <c r="D218" s="49"/>
    </row>
    <row r="219" spans="2:4" x14ac:dyDescent="0.35">
      <c r="B219" s="50"/>
      <c r="C219" s="50"/>
      <c r="D219" s="49"/>
    </row>
    <row r="220" spans="2:4" x14ac:dyDescent="0.35">
      <c r="B220" s="50"/>
      <c r="C220" s="50"/>
      <c r="D220" s="49"/>
    </row>
    <row r="221" spans="2:4" x14ac:dyDescent="0.35">
      <c r="B221" s="50"/>
      <c r="C221" s="50"/>
      <c r="D221" s="49"/>
    </row>
    <row r="222" spans="2:4" x14ac:dyDescent="0.35">
      <c r="B222" s="50"/>
      <c r="C222" s="50"/>
      <c r="D222" s="49"/>
    </row>
    <row r="223" spans="2:4" x14ac:dyDescent="0.35">
      <c r="B223" s="50"/>
      <c r="C223" s="50"/>
      <c r="D223" s="49"/>
    </row>
    <row r="224" spans="2:4" x14ac:dyDescent="0.35">
      <c r="B224" s="50"/>
      <c r="C224" s="50"/>
      <c r="D224" s="49"/>
    </row>
    <row r="225" spans="2:4" x14ac:dyDescent="0.35">
      <c r="B225" s="50"/>
      <c r="C225" s="50"/>
      <c r="D225" s="49"/>
    </row>
    <row r="226" spans="2:4" x14ac:dyDescent="0.35">
      <c r="B226" s="50"/>
      <c r="C226" s="50"/>
      <c r="D226" s="49"/>
    </row>
    <row r="227" spans="2:4" x14ac:dyDescent="0.35">
      <c r="B227" s="50"/>
      <c r="C227" s="50"/>
      <c r="D227" s="49"/>
    </row>
    <row r="228" spans="2:4" x14ac:dyDescent="0.35">
      <c r="B228" s="50"/>
      <c r="C228" s="50"/>
      <c r="D228" s="49"/>
    </row>
    <row r="229" spans="2:4" x14ac:dyDescent="0.35">
      <c r="B229" s="50"/>
      <c r="C229" s="50"/>
      <c r="D229" s="49"/>
    </row>
    <row r="230" spans="2:4" x14ac:dyDescent="0.35">
      <c r="B230" s="50"/>
      <c r="C230" s="50"/>
      <c r="D230" s="49"/>
    </row>
    <row r="231" spans="2:4" x14ac:dyDescent="0.35">
      <c r="B231" s="50"/>
      <c r="C231" s="50"/>
      <c r="D231" s="49"/>
    </row>
    <row r="232" spans="2:4" x14ac:dyDescent="0.35">
      <c r="B232" s="50"/>
      <c r="C232" s="50"/>
      <c r="D232" s="49"/>
    </row>
    <row r="233" spans="2:4" x14ac:dyDescent="0.35">
      <c r="B233" s="50"/>
      <c r="C233" s="50"/>
      <c r="D233" s="49"/>
    </row>
    <row r="234" spans="2:4" x14ac:dyDescent="0.35">
      <c r="B234" s="50"/>
      <c r="C234" s="50"/>
      <c r="D234" s="49"/>
    </row>
    <row r="235" spans="2:4" x14ac:dyDescent="0.35">
      <c r="B235" s="50"/>
      <c r="C235" s="50"/>
      <c r="D235" s="49"/>
    </row>
    <row r="236" spans="2:4" x14ac:dyDescent="0.35">
      <c r="B236" s="50"/>
      <c r="C236" s="50"/>
      <c r="D236" s="49"/>
    </row>
    <row r="237" spans="2:4" x14ac:dyDescent="0.35">
      <c r="B237" s="50"/>
      <c r="C237" s="50"/>
      <c r="D237" s="49"/>
    </row>
    <row r="238" spans="2:4" x14ac:dyDescent="0.35">
      <c r="B238" s="50"/>
      <c r="C238" s="50"/>
      <c r="D238" s="49"/>
    </row>
    <row r="239" spans="2:4" x14ac:dyDescent="0.35">
      <c r="B239" s="50"/>
      <c r="C239" s="50"/>
      <c r="D239" s="49"/>
    </row>
    <row r="240" spans="2:4" x14ac:dyDescent="0.35">
      <c r="B240" s="50"/>
      <c r="C240" s="50"/>
      <c r="D240" s="49"/>
    </row>
    <row r="241" spans="2:4" x14ac:dyDescent="0.35">
      <c r="B241" s="50"/>
      <c r="C241" s="50"/>
      <c r="D241" s="49"/>
    </row>
    <row r="242" spans="2:4" x14ac:dyDescent="0.35">
      <c r="B242" s="50"/>
      <c r="C242" s="50"/>
      <c r="D242" s="49"/>
    </row>
    <row r="243" spans="2:4" x14ac:dyDescent="0.35">
      <c r="B243" s="50"/>
      <c r="C243" s="50"/>
      <c r="D243" s="49"/>
    </row>
    <row r="244" spans="2:4" x14ac:dyDescent="0.35">
      <c r="B244" s="50"/>
      <c r="C244" s="50"/>
      <c r="D244" s="49"/>
    </row>
    <row r="245" spans="2:4" x14ac:dyDescent="0.35">
      <c r="B245" s="50"/>
      <c r="C245" s="50"/>
      <c r="D245" s="49"/>
    </row>
    <row r="246" spans="2:4" x14ac:dyDescent="0.35">
      <c r="B246" s="50"/>
      <c r="C246" s="50"/>
      <c r="D246" s="49"/>
    </row>
    <row r="247" spans="2:4" x14ac:dyDescent="0.35">
      <c r="B247" s="50"/>
      <c r="C247" s="50"/>
      <c r="D247" s="49"/>
    </row>
    <row r="248" spans="2:4" x14ac:dyDescent="0.35">
      <c r="B248" s="50"/>
      <c r="C248" s="50"/>
      <c r="D248" s="49"/>
    </row>
    <row r="249" spans="2:4" x14ac:dyDescent="0.35">
      <c r="B249" s="50"/>
      <c r="C249" s="50"/>
      <c r="D249" s="49"/>
    </row>
    <row r="250" spans="2:4" x14ac:dyDescent="0.35">
      <c r="B250" s="50"/>
      <c r="C250" s="50"/>
      <c r="D250" s="49"/>
    </row>
    <row r="251" spans="2:4" x14ac:dyDescent="0.35">
      <c r="B251" s="50"/>
      <c r="C251" s="50"/>
      <c r="D251" s="49"/>
    </row>
    <row r="252" spans="2:4" x14ac:dyDescent="0.35">
      <c r="B252" s="50"/>
      <c r="C252" s="50"/>
      <c r="D252" s="49"/>
    </row>
    <row r="253" spans="2:4" x14ac:dyDescent="0.35">
      <c r="B253" s="50"/>
      <c r="C253" s="50"/>
      <c r="D253" s="49"/>
    </row>
    <row r="254" spans="2:4" x14ac:dyDescent="0.35">
      <c r="B254" s="50"/>
      <c r="C254" s="50"/>
      <c r="D254" s="49"/>
    </row>
    <row r="255" spans="2:4" x14ac:dyDescent="0.35">
      <c r="B255" s="50"/>
      <c r="C255" s="50"/>
      <c r="D255" s="49"/>
    </row>
    <row r="256" spans="2:4" x14ac:dyDescent="0.35">
      <c r="B256" s="50"/>
      <c r="C256" s="50"/>
      <c r="D256" s="49"/>
    </row>
    <row r="257" spans="2:4" x14ac:dyDescent="0.35">
      <c r="B257" s="50"/>
      <c r="C257" s="50"/>
      <c r="D257" s="49"/>
    </row>
    <row r="258" spans="2:4" x14ac:dyDescent="0.35">
      <c r="B258" s="50"/>
      <c r="C258" s="50"/>
      <c r="D258" s="49"/>
    </row>
    <row r="259" spans="2:4" x14ac:dyDescent="0.35">
      <c r="B259" s="50"/>
      <c r="C259" s="50"/>
      <c r="D259" s="49"/>
    </row>
    <row r="260" spans="2:4" x14ac:dyDescent="0.35">
      <c r="B260" s="50"/>
      <c r="C260" s="50"/>
      <c r="D260" s="49"/>
    </row>
    <row r="261" spans="2:4" x14ac:dyDescent="0.35">
      <c r="B261" s="50"/>
      <c r="C261" s="50"/>
      <c r="D261" s="49"/>
    </row>
    <row r="262" spans="2:4" x14ac:dyDescent="0.35">
      <c r="B262" s="50"/>
      <c r="C262" s="50"/>
      <c r="D262" s="49"/>
    </row>
    <row r="263" spans="2:4" x14ac:dyDescent="0.35">
      <c r="B263" s="50"/>
      <c r="C263" s="50"/>
      <c r="D263" s="49"/>
    </row>
    <row r="264" spans="2:4" x14ac:dyDescent="0.35">
      <c r="B264" s="50"/>
      <c r="C264" s="50"/>
      <c r="D264" s="49"/>
    </row>
    <row r="265" spans="2:4" x14ac:dyDescent="0.35">
      <c r="B265" s="50"/>
      <c r="C265" s="50"/>
      <c r="D265" s="49"/>
    </row>
    <row r="266" spans="2:4" x14ac:dyDescent="0.35">
      <c r="B266" s="50"/>
      <c r="C266" s="50"/>
      <c r="D266" s="49"/>
    </row>
    <row r="267" spans="2:4" x14ac:dyDescent="0.35">
      <c r="B267" s="50"/>
      <c r="C267" s="50"/>
      <c r="D267" s="49"/>
    </row>
    <row r="268" spans="2:4" x14ac:dyDescent="0.35">
      <c r="B268" s="50"/>
      <c r="C268" s="50"/>
      <c r="D268" s="49"/>
    </row>
    <row r="269" spans="2:4" x14ac:dyDescent="0.35">
      <c r="B269" s="50"/>
      <c r="C269" s="50"/>
      <c r="D269" s="49"/>
    </row>
    <row r="270" spans="2:4" x14ac:dyDescent="0.35">
      <c r="B270" s="50"/>
      <c r="C270" s="50"/>
      <c r="D270" s="49"/>
    </row>
    <row r="271" spans="2:4" x14ac:dyDescent="0.35">
      <c r="B271" s="50"/>
      <c r="C271" s="50"/>
      <c r="D271" s="49"/>
    </row>
    <row r="272" spans="2:4" x14ac:dyDescent="0.35">
      <c r="B272" s="50"/>
      <c r="C272" s="50"/>
      <c r="D272" s="49"/>
    </row>
    <row r="273" spans="2:4" x14ac:dyDescent="0.35">
      <c r="B273" s="50"/>
      <c r="C273" s="50"/>
      <c r="D273" s="49"/>
    </row>
    <row r="274" spans="2:4" x14ac:dyDescent="0.35">
      <c r="B274" s="50"/>
      <c r="C274" s="50"/>
      <c r="D274" s="49"/>
    </row>
    <row r="275" spans="2:4" x14ac:dyDescent="0.35">
      <c r="B275" s="50"/>
      <c r="C275" s="50"/>
      <c r="D275" s="49"/>
    </row>
    <row r="276" spans="2:4" x14ac:dyDescent="0.35">
      <c r="B276" s="50"/>
      <c r="C276" s="50"/>
      <c r="D276" s="49"/>
    </row>
    <row r="277" spans="2:4" x14ac:dyDescent="0.35">
      <c r="B277" s="50"/>
      <c r="C277" s="50"/>
      <c r="D277" s="49"/>
    </row>
    <row r="278" spans="2:4" x14ac:dyDescent="0.35">
      <c r="B278" s="50"/>
      <c r="C278" s="50"/>
      <c r="D278" s="49"/>
    </row>
    <row r="279" spans="2:4" x14ac:dyDescent="0.35">
      <c r="B279" s="50"/>
      <c r="C279" s="50"/>
      <c r="D279" s="49"/>
    </row>
    <row r="280" spans="2:4" x14ac:dyDescent="0.35">
      <c r="B280" s="50"/>
      <c r="C280" s="50"/>
      <c r="D280" s="49"/>
    </row>
    <row r="281" spans="2:4" x14ac:dyDescent="0.35">
      <c r="B281" s="50"/>
      <c r="C281" s="50"/>
      <c r="D281" s="49"/>
    </row>
    <row r="282" spans="2:4" x14ac:dyDescent="0.35">
      <c r="B282" s="50"/>
      <c r="C282" s="50"/>
      <c r="D282" s="49"/>
    </row>
    <row r="283" spans="2:4" x14ac:dyDescent="0.35">
      <c r="B283" s="50"/>
      <c r="C283" s="50"/>
      <c r="D283" s="49"/>
    </row>
    <row r="284" spans="2:4" x14ac:dyDescent="0.35">
      <c r="B284" s="50"/>
      <c r="C284" s="50"/>
      <c r="D284" s="49"/>
    </row>
    <row r="285" spans="2:4" x14ac:dyDescent="0.35">
      <c r="B285" s="50"/>
      <c r="C285" s="50"/>
      <c r="D285" s="49"/>
    </row>
    <row r="286" spans="2:4" x14ac:dyDescent="0.35">
      <c r="B286" s="50"/>
      <c r="C286" s="50"/>
      <c r="D286" s="49"/>
    </row>
    <row r="287" spans="2:4" x14ac:dyDescent="0.35">
      <c r="B287" s="50"/>
      <c r="C287" s="50"/>
      <c r="D287" s="49"/>
    </row>
    <row r="288" spans="2:4" x14ac:dyDescent="0.35">
      <c r="B288" s="50"/>
      <c r="C288" s="50"/>
      <c r="D288" s="49"/>
    </row>
    <row r="289" spans="2:4" x14ac:dyDescent="0.35">
      <c r="B289" s="50"/>
      <c r="C289" s="50"/>
      <c r="D289" s="49"/>
    </row>
    <row r="290" spans="2:4" x14ac:dyDescent="0.35">
      <c r="B290" s="50"/>
      <c r="C290" s="50"/>
      <c r="D290" s="49"/>
    </row>
    <row r="291" spans="2:4" x14ac:dyDescent="0.35">
      <c r="B291" s="50"/>
      <c r="C291" s="50"/>
      <c r="D291" s="49"/>
    </row>
    <row r="292" spans="2:4" x14ac:dyDescent="0.35">
      <c r="B292" s="50"/>
      <c r="C292" s="50"/>
      <c r="D292" s="49"/>
    </row>
    <row r="293" spans="2:4" x14ac:dyDescent="0.35">
      <c r="B293" s="50"/>
      <c r="C293" s="50"/>
      <c r="D293" s="49"/>
    </row>
    <row r="294" spans="2:4" x14ac:dyDescent="0.35">
      <c r="B294" s="50"/>
      <c r="C294" s="50"/>
      <c r="D294" s="49"/>
    </row>
    <row r="295" spans="2:4" x14ac:dyDescent="0.35">
      <c r="B295" s="50"/>
      <c r="C295" s="50"/>
      <c r="D295" s="49"/>
    </row>
    <row r="296" spans="2:4" x14ac:dyDescent="0.35">
      <c r="B296" s="50"/>
      <c r="C296" s="50"/>
      <c r="D296" s="49"/>
    </row>
    <row r="297" spans="2:4" x14ac:dyDescent="0.35">
      <c r="B297" s="50"/>
      <c r="C297" s="50"/>
      <c r="D297" s="49"/>
    </row>
    <row r="298" spans="2:4" x14ac:dyDescent="0.35">
      <c r="B298" s="50"/>
      <c r="C298" s="50"/>
      <c r="D298" s="49"/>
    </row>
    <row r="299" spans="2:4" x14ac:dyDescent="0.35">
      <c r="B299" s="50"/>
      <c r="C299" s="50"/>
      <c r="D299" s="49"/>
    </row>
    <row r="300" spans="2:4" x14ac:dyDescent="0.35">
      <c r="B300" s="50"/>
      <c r="C300" s="50"/>
      <c r="D300" s="49"/>
    </row>
    <row r="301" spans="2:4" x14ac:dyDescent="0.35">
      <c r="B301" s="50"/>
      <c r="C301" s="50"/>
      <c r="D301" s="49"/>
    </row>
    <row r="302" spans="2:4" x14ac:dyDescent="0.35">
      <c r="B302" s="50"/>
      <c r="C302" s="50"/>
      <c r="D302" s="49"/>
    </row>
    <row r="303" spans="2:4" x14ac:dyDescent="0.35">
      <c r="B303" s="50"/>
      <c r="C303" s="50"/>
      <c r="D303" s="49"/>
    </row>
    <row r="304" spans="2:4" x14ac:dyDescent="0.35">
      <c r="B304" s="50"/>
      <c r="C304" s="50"/>
      <c r="D304" s="49"/>
    </row>
    <row r="305" spans="2:4" x14ac:dyDescent="0.35">
      <c r="B305" s="50"/>
      <c r="C305" s="50"/>
      <c r="D305" s="49"/>
    </row>
    <row r="306" spans="2:4" x14ac:dyDescent="0.35">
      <c r="B306" s="50"/>
      <c r="C306" s="50"/>
      <c r="D306" s="49"/>
    </row>
    <row r="307" spans="2:4" x14ac:dyDescent="0.35">
      <c r="B307" s="50"/>
      <c r="C307" s="50"/>
      <c r="D307" s="49"/>
    </row>
    <row r="308" spans="2:4" x14ac:dyDescent="0.35">
      <c r="B308" s="50"/>
      <c r="C308" s="50"/>
      <c r="D308" s="49"/>
    </row>
    <row r="309" spans="2:4" x14ac:dyDescent="0.35">
      <c r="B309" s="50"/>
      <c r="C309" s="50"/>
      <c r="D309" s="49"/>
    </row>
    <row r="310" spans="2:4" x14ac:dyDescent="0.35">
      <c r="B310" s="50"/>
      <c r="C310" s="50"/>
      <c r="D310" s="49"/>
    </row>
    <row r="311" spans="2:4" x14ac:dyDescent="0.35">
      <c r="B311" s="50"/>
      <c r="C311" s="50"/>
      <c r="D311" s="49"/>
    </row>
    <row r="312" spans="2:4" x14ac:dyDescent="0.35">
      <c r="B312" s="50"/>
      <c r="C312" s="50"/>
      <c r="D312" s="49"/>
    </row>
    <row r="313" spans="2:4" x14ac:dyDescent="0.35">
      <c r="B313" s="50"/>
      <c r="C313" s="50"/>
      <c r="D313" s="49"/>
    </row>
    <row r="314" spans="2:4" x14ac:dyDescent="0.35">
      <c r="B314" s="50"/>
      <c r="C314" s="50"/>
      <c r="D314" s="49"/>
    </row>
    <row r="315" spans="2:4" x14ac:dyDescent="0.35">
      <c r="B315" s="50"/>
      <c r="C315" s="50"/>
      <c r="D315" s="49"/>
    </row>
    <row r="316" spans="2:4" x14ac:dyDescent="0.35">
      <c r="B316" s="50"/>
      <c r="C316" s="50"/>
      <c r="D316" s="49"/>
    </row>
    <row r="317" spans="2:4" x14ac:dyDescent="0.35">
      <c r="B317" s="50"/>
      <c r="C317" s="50"/>
      <c r="D317" s="49"/>
    </row>
    <row r="318" spans="2:4" x14ac:dyDescent="0.35">
      <c r="B318" s="50"/>
      <c r="C318" s="50"/>
      <c r="D318" s="49"/>
    </row>
    <row r="319" spans="2:4" x14ac:dyDescent="0.35">
      <c r="B319" s="50"/>
      <c r="C319" s="50"/>
      <c r="D319" s="49"/>
    </row>
    <row r="320" spans="2:4" x14ac:dyDescent="0.35">
      <c r="B320" s="50"/>
      <c r="C320" s="50"/>
      <c r="D320" s="49"/>
    </row>
    <row r="321" spans="2:4" x14ac:dyDescent="0.35">
      <c r="B321" s="50"/>
      <c r="C321" s="50"/>
      <c r="D321" s="49"/>
    </row>
    <row r="322" spans="2:4" x14ac:dyDescent="0.35">
      <c r="B322" s="50"/>
      <c r="C322" s="50"/>
      <c r="D322" s="49"/>
    </row>
    <row r="323" spans="2:4" x14ac:dyDescent="0.35">
      <c r="B323" s="50"/>
      <c r="C323" s="50"/>
      <c r="D323" s="49"/>
    </row>
    <row r="324" spans="2:4" x14ac:dyDescent="0.35">
      <c r="B324" s="50"/>
      <c r="C324" s="50"/>
      <c r="D324" s="49"/>
    </row>
    <row r="325" spans="2:4" x14ac:dyDescent="0.35">
      <c r="B325" s="50"/>
      <c r="C325" s="50"/>
      <c r="D325" s="49"/>
    </row>
    <row r="326" spans="2:4" x14ac:dyDescent="0.35">
      <c r="B326" s="50"/>
      <c r="C326" s="50"/>
      <c r="D326" s="49"/>
    </row>
    <row r="327" spans="2:4" x14ac:dyDescent="0.35">
      <c r="B327" s="50"/>
      <c r="C327" s="50"/>
      <c r="D327" s="49"/>
    </row>
    <row r="328" spans="2:4" x14ac:dyDescent="0.35">
      <c r="B328" s="50"/>
      <c r="C328" s="50"/>
      <c r="D328" s="49"/>
    </row>
    <row r="329" spans="2:4" x14ac:dyDescent="0.35">
      <c r="B329" s="50"/>
      <c r="C329" s="50"/>
      <c r="D329" s="49"/>
    </row>
    <row r="330" spans="2:4" x14ac:dyDescent="0.35">
      <c r="B330" s="50"/>
      <c r="C330" s="50"/>
      <c r="D330" s="49"/>
    </row>
    <row r="331" spans="2:4" x14ac:dyDescent="0.35">
      <c r="B331" s="50"/>
      <c r="C331" s="50"/>
      <c r="D331" s="49"/>
    </row>
    <row r="332" spans="2:4" x14ac:dyDescent="0.35">
      <c r="B332" s="50"/>
      <c r="C332" s="50"/>
      <c r="D332" s="49"/>
    </row>
    <row r="333" spans="2:4" x14ac:dyDescent="0.35">
      <c r="B333" s="50"/>
      <c r="C333" s="50"/>
      <c r="D333" s="49"/>
    </row>
    <row r="334" spans="2:4" x14ac:dyDescent="0.35">
      <c r="B334" s="50"/>
      <c r="C334" s="50"/>
      <c r="D334" s="49"/>
    </row>
    <row r="335" spans="2:4" x14ac:dyDescent="0.35">
      <c r="B335" s="50"/>
      <c r="C335" s="50"/>
      <c r="D335" s="49"/>
    </row>
    <row r="336" spans="2:4" x14ac:dyDescent="0.35">
      <c r="B336" s="50"/>
      <c r="C336" s="50"/>
      <c r="D336" s="49"/>
    </row>
    <row r="337" spans="2:4" x14ac:dyDescent="0.35">
      <c r="B337" s="50"/>
      <c r="C337" s="50"/>
      <c r="D337" s="49"/>
    </row>
    <row r="338" spans="2:4" x14ac:dyDescent="0.35">
      <c r="B338" s="50"/>
      <c r="C338" s="50"/>
      <c r="D338" s="49"/>
    </row>
    <row r="339" spans="2:4" x14ac:dyDescent="0.35">
      <c r="B339" s="50"/>
      <c r="C339" s="50"/>
      <c r="D339" s="49"/>
    </row>
    <row r="340" spans="2:4" x14ac:dyDescent="0.35">
      <c r="B340" s="50"/>
      <c r="C340" s="50"/>
      <c r="D340" s="49"/>
    </row>
    <row r="341" spans="2:4" x14ac:dyDescent="0.35">
      <c r="B341" s="50"/>
      <c r="C341" s="50"/>
      <c r="D341" s="49"/>
    </row>
    <row r="342" spans="2:4" x14ac:dyDescent="0.35">
      <c r="B342" s="50"/>
      <c r="C342" s="50"/>
      <c r="D342" s="49"/>
    </row>
    <row r="343" spans="2:4" x14ac:dyDescent="0.35">
      <c r="B343" s="50"/>
      <c r="C343" s="50"/>
      <c r="D343" s="49"/>
    </row>
    <row r="344" spans="2:4" x14ac:dyDescent="0.35">
      <c r="B344" s="50"/>
      <c r="C344" s="50"/>
      <c r="D344" s="49"/>
    </row>
    <row r="345" spans="2:4" x14ac:dyDescent="0.35">
      <c r="B345" s="50"/>
      <c r="C345" s="50"/>
      <c r="D345" s="49"/>
    </row>
    <row r="346" spans="2:4" x14ac:dyDescent="0.35">
      <c r="B346" s="50"/>
      <c r="C346" s="50"/>
      <c r="D346" s="49"/>
    </row>
    <row r="347" spans="2:4" x14ac:dyDescent="0.35">
      <c r="B347" s="50"/>
      <c r="C347" s="50"/>
      <c r="D347" s="49"/>
    </row>
    <row r="348" spans="2:4" x14ac:dyDescent="0.35">
      <c r="B348" s="50"/>
      <c r="C348" s="50"/>
      <c r="D348" s="49"/>
    </row>
    <row r="349" spans="2:4" x14ac:dyDescent="0.35">
      <c r="B349" s="50"/>
      <c r="C349" s="50"/>
      <c r="D349" s="49"/>
    </row>
    <row r="350" spans="2:4" x14ac:dyDescent="0.35">
      <c r="B350" s="50"/>
      <c r="C350" s="50"/>
      <c r="D350" s="49"/>
    </row>
    <row r="351" spans="2:4" x14ac:dyDescent="0.35">
      <c r="B351" s="50"/>
      <c r="C351" s="50"/>
      <c r="D351" s="49"/>
    </row>
    <row r="352" spans="2:4" x14ac:dyDescent="0.35">
      <c r="B352" s="50"/>
      <c r="C352" s="50"/>
      <c r="D352" s="49"/>
    </row>
    <row r="353" spans="2:4" x14ac:dyDescent="0.35">
      <c r="B353" s="50"/>
      <c r="C353" s="50"/>
      <c r="D353" s="49"/>
    </row>
    <row r="354" spans="2:4" x14ac:dyDescent="0.35">
      <c r="B354" s="50"/>
      <c r="C354" s="50"/>
      <c r="D354" s="49"/>
    </row>
    <row r="355" spans="2:4" x14ac:dyDescent="0.35">
      <c r="B355" s="50"/>
      <c r="C355" s="50"/>
      <c r="D355" s="49"/>
    </row>
    <row r="356" spans="2:4" x14ac:dyDescent="0.35">
      <c r="B356" s="50"/>
      <c r="C356" s="50"/>
      <c r="D356" s="49"/>
    </row>
    <row r="357" spans="2:4" x14ac:dyDescent="0.35">
      <c r="B357" s="50"/>
      <c r="C357" s="50"/>
      <c r="D357" s="49"/>
    </row>
    <row r="358" spans="2:4" x14ac:dyDescent="0.35">
      <c r="B358" s="50"/>
      <c r="C358" s="50"/>
      <c r="D358" s="49"/>
    </row>
    <row r="359" spans="2:4" x14ac:dyDescent="0.35">
      <c r="B359" s="50"/>
      <c r="C359" s="50"/>
      <c r="D359" s="49"/>
    </row>
    <row r="360" spans="2:4" x14ac:dyDescent="0.35">
      <c r="B360" s="50"/>
      <c r="C360" s="50"/>
      <c r="D360" s="49"/>
    </row>
    <row r="361" spans="2:4" x14ac:dyDescent="0.35">
      <c r="B361" s="50"/>
      <c r="C361" s="50"/>
      <c r="D361" s="49"/>
    </row>
    <row r="362" spans="2:4" x14ac:dyDescent="0.35">
      <c r="B362" s="50"/>
      <c r="C362" s="50"/>
      <c r="D362" s="49"/>
    </row>
    <row r="363" spans="2:4" x14ac:dyDescent="0.35">
      <c r="B363" s="50"/>
      <c r="C363" s="50"/>
      <c r="D363" s="49"/>
    </row>
    <row r="364" spans="2:4" x14ac:dyDescent="0.35">
      <c r="B364" s="50"/>
      <c r="C364" s="50"/>
      <c r="D364" s="49"/>
    </row>
    <row r="365" spans="2:4" x14ac:dyDescent="0.35">
      <c r="B365" s="50"/>
      <c r="C365" s="50"/>
      <c r="D365" s="49"/>
    </row>
    <row r="366" spans="2:4" x14ac:dyDescent="0.35">
      <c r="B366" s="50"/>
      <c r="C366" s="50"/>
      <c r="D366" s="49"/>
    </row>
    <row r="367" spans="2:4" x14ac:dyDescent="0.35">
      <c r="B367" s="50"/>
      <c r="C367" s="50"/>
      <c r="D367" s="49"/>
    </row>
    <row r="368" spans="2:4" x14ac:dyDescent="0.35">
      <c r="B368" s="50"/>
      <c r="C368" s="50"/>
      <c r="D368" s="49"/>
    </row>
    <row r="369" spans="2:4" x14ac:dyDescent="0.35">
      <c r="B369" s="50"/>
      <c r="C369" s="50"/>
      <c r="D369" s="49"/>
    </row>
    <row r="370" spans="2:4" x14ac:dyDescent="0.35">
      <c r="B370" s="50"/>
      <c r="C370" s="50"/>
      <c r="D370" s="49"/>
    </row>
    <row r="371" spans="2:4" x14ac:dyDescent="0.35">
      <c r="B371" s="50"/>
      <c r="C371" s="50"/>
      <c r="D371" s="49"/>
    </row>
    <row r="372" spans="2:4" x14ac:dyDescent="0.35">
      <c r="B372" s="50"/>
      <c r="C372" s="50"/>
      <c r="D372" s="49"/>
    </row>
    <row r="373" spans="2:4" x14ac:dyDescent="0.35">
      <c r="B373" s="50"/>
      <c r="C373" s="50"/>
      <c r="D373" s="49"/>
    </row>
    <row r="374" spans="2:4" x14ac:dyDescent="0.35">
      <c r="B374" s="50"/>
      <c r="C374" s="50"/>
      <c r="D374" s="49"/>
    </row>
    <row r="375" spans="2:4" x14ac:dyDescent="0.35">
      <c r="B375" s="50"/>
      <c r="C375" s="50"/>
      <c r="D375" s="49"/>
    </row>
    <row r="376" spans="2:4" x14ac:dyDescent="0.35">
      <c r="B376" s="50"/>
      <c r="C376" s="50"/>
      <c r="D376" s="49"/>
    </row>
    <row r="377" spans="2:4" x14ac:dyDescent="0.35">
      <c r="B377" s="50"/>
      <c r="C377" s="50"/>
      <c r="D377" s="49"/>
    </row>
    <row r="378" spans="2:4" x14ac:dyDescent="0.35">
      <c r="B378" s="50"/>
      <c r="C378" s="50"/>
      <c r="D378" s="49"/>
    </row>
    <row r="379" spans="2:4" x14ac:dyDescent="0.35">
      <c r="B379" s="50"/>
      <c r="C379" s="50"/>
      <c r="D379" s="49"/>
    </row>
    <row r="380" spans="2:4" x14ac:dyDescent="0.35">
      <c r="B380" s="50"/>
      <c r="C380" s="50"/>
      <c r="D380" s="49"/>
    </row>
    <row r="381" spans="2:4" x14ac:dyDescent="0.35">
      <c r="B381" s="50"/>
      <c r="C381" s="50"/>
      <c r="D381" s="49"/>
    </row>
    <row r="382" spans="2:4" x14ac:dyDescent="0.35">
      <c r="B382" s="50"/>
      <c r="C382" s="50"/>
      <c r="D382" s="49"/>
    </row>
    <row r="383" spans="2:4" x14ac:dyDescent="0.35">
      <c r="B383" s="50"/>
      <c r="C383" s="50"/>
      <c r="D383" s="49"/>
    </row>
    <row r="384" spans="2:4" x14ac:dyDescent="0.35">
      <c r="B384" s="50"/>
      <c r="C384" s="50"/>
      <c r="D384" s="49"/>
    </row>
    <row r="385" spans="2:4" x14ac:dyDescent="0.35">
      <c r="B385" s="50"/>
      <c r="C385" s="50"/>
      <c r="D385" s="49"/>
    </row>
    <row r="386" spans="2:4" x14ac:dyDescent="0.35">
      <c r="B386" s="50"/>
      <c r="C386" s="50"/>
      <c r="D386" s="49"/>
    </row>
    <row r="387" spans="2:4" x14ac:dyDescent="0.35">
      <c r="B387" s="50"/>
      <c r="C387" s="50"/>
      <c r="D387" s="49"/>
    </row>
    <row r="388" spans="2:4" x14ac:dyDescent="0.35">
      <c r="B388" s="50"/>
      <c r="C388" s="50"/>
      <c r="D388" s="49"/>
    </row>
    <row r="389" spans="2:4" x14ac:dyDescent="0.35">
      <c r="B389" s="50"/>
      <c r="C389" s="50"/>
      <c r="D389" s="49"/>
    </row>
    <row r="390" spans="2:4" x14ac:dyDescent="0.35">
      <c r="B390" s="50"/>
      <c r="C390" s="50"/>
      <c r="D390" s="49"/>
    </row>
    <row r="391" spans="2:4" x14ac:dyDescent="0.35">
      <c r="B391" s="50"/>
      <c r="C391" s="50"/>
      <c r="D391" s="49"/>
    </row>
    <row r="392" spans="2:4" x14ac:dyDescent="0.35">
      <c r="B392" s="50"/>
      <c r="C392" s="50"/>
      <c r="D392" s="49"/>
    </row>
    <row r="393" spans="2:4" x14ac:dyDescent="0.35">
      <c r="B393" s="50"/>
      <c r="C393" s="50"/>
      <c r="D393" s="49"/>
    </row>
    <row r="394" spans="2:4" x14ac:dyDescent="0.35">
      <c r="B394" s="50"/>
      <c r="C394" s="50"/>
      <c r="D394" s="49"/>
    </row>
    <row r="395" spans="2:4" x14ac:dyDescent="0.35">
      <c r="B395" s="50"/>
      <c r="C395" s="50"/>
      <c r="D395" s="49"/>
    </row>
    <row r="396" spans="2:4" x14ac:dyDescent="0.35">
      <c r="B396" s="50"/>
      <c r="C396" s="50"/>
      <c r="D396" s="49"/>
    </row>
    <row r="397" spans="2:4" x14ac:dyDescent="0.35">
      <c r="B397" s="50"/>
      <c r="C397" s="50"/>
      <c r="D397" s="49"/>
    </row>
    <row r="398" spans="2:4" x14ac:dyDescent="0.35">
      <c r="B398" s="50"/>
      <c r="C398" s="50"/>
      <c r="D398" s="49"/>
    </row>
    <row r="399" spans="2:4" x14ac:dyDescent="0.35">
      <c r="B399" s="50"/>
      <c r="C399" s="50"/>
      <c r="D399" s="49"/>
    </row>
    <row r="400" spans="2:4" x14ac:dyDescent="0.35">
      <c r="B400" s="50"/>
      <c r="C400" s="50"/>
      <c r="D400" s="49"/>
    </row>
    <row r="401" spans="2:4" x14ac:dyDescent="0.35">
      <c r="B401" s="50"/>
      <c r="C401" s="50"/>
      <c r="D401" s="49"/>
    </row>
    <row r="402" spans="2:4" x14ac:dyDescent="0.35">
      <c r="B402" s="50"/>
      <c r="C402" s="50"/>
      <c r="D402" s="49"/>
    </row>
    <row r="403" spans="2:4" x14ac:dyDescent="0.35">
      <c r="B403" s="50"/>
      <c r="C403" s="50"/>
      <c r="D403" s="49"/>
    </row>
    <row r="404" spans="2:4" x14ac:dyDescent="0.35">
      <c r="B404" s="50"/>
      <c r="C404" s="50"/>
      <c r="D404" s="49"/>
    </row>
    <row r="405" spans="2:4" x14ac:dyDescent="0.35">
      <c r="B405" s="50"/>
      <c r="C405" s="50"/>
      <c r="D405" s="49"/>
    </row>
    <row r="406" spans="2:4" x14ac:dyDescent="0.35">
      <c r="B406" s="50"/>
      <c r="C406" s="50"/>
      <c r="D406" s="49"/>
    </row>
    <row r="407" spans="2:4" x14ac:dyDescent="0.35">
      <c r="B407" s="50"/>
      <c r="C407" s="50"/>
      <c r="D407" s="49"/>
    </row>
    <row r="408" spans="2:4" x14ac:dyDescent="0.35">
      <c r="B408" s="50"/>
      <c r="C408" s="50"/>
      <c r="D408" s="49"/>
    </row>
    <row r="409" spans="2:4" x14ac:dyDescent="0.35">
      <c r="B409" s="50"/>
      <c r="C409" s="50"/>
      <c r="D409" s="49"/>
    </row>
    <row r="410" spans="2:4" x14ac:dyDescent="0.35">
      <c r="B410" s="50"/>
      <c r="C410" s="50"/>
      <c r="D410" s="49"/>
    </row>
    <row r="411" spans="2:4" x14ac:dyDescent="0.35">
      <c r="B411" s="50"/>
      <c r="C411" s="50"/>
      <c r="D411" s="49"/>
    </row>
    <row r="412" spans="2:4" x14ac:dyDescent="0.35">
      <c r="B412" s="50"/>
      <c r="C412" s="50"/>
      <c r="D412" s="49"/>
    </row>
    <row r="413" spans="2:4" x14ac:dyDescent="0.35">
      <c r="B413" s="50"/>
      <c r="C413" s="50"/>
      <c r="D413" s="49"/>
    </row>
    <row r="414" spans="2:4" x14ac:dyDescent="0.35">
      <c r="B414" s="50"/>
      <c r="C414" s="50"/>
      <c r="D414" s="49"/>
    </row>
    <row r="415" spans="2:4" x14ac:dyDescent="0.35">
      <c r="B415" s="50"/>
      <c r="C415" s="50"/>
      <c r="D415" s="49"/>
    </row>
    <row r="416" spans="2:4" x14ac:dyDescent="0.35">
      <c r="B416" s="50"/>
      <c r="C416" s="50"/>
      <c r="D416" s="49"/>
    </row>
    <row r="417" spans="2:4" x14ac:dyDescent="0.35">
      <c r="B417" s="50"/>
      <c r="C417" s="50"/>
      <c r="D417" s="49"/>
    </row>
    <row r="418" spans="2:4" x14ac:dyDescent="0.35">
      <c r="B418" s="50"/>
      <c r="C418" s="50"/>
      <c r="D418" s="49"/>
    </row>
    <row r="419" spans="2:4" x14ac:dyDescent="0.35">
      <c r="B419" s="50"/>
      <c r="C419" s="50"/>
      <c r="D419" s="49"/>
    </row>
    <row r="420" spans="2:4" x14ac:dyDescent="0.35">
      <c r="B420" s="50"/>
      <c r="C420" s="50"/>
      <c r="D420" s="49"/>
    </row>
    <row r="421" spans="2:4" x14ac:dyDescent="0.35">
      <c r="B421" s="50"/>
      <c r="C421" s="50"/>
      <c r="D421" s="49"/>
    </row>
    <row r="422" spans="2:4" x14ac:dyDescent="0.35">
      <c r="B422" s="50"/>
      <c r="C422" s="50"/>
      <c r="D422" s="49"/>
    </row>
    <row r="423" spans="2:4" x14ac:dyDescent="0.35">
      <c r="B423" s="50"/>
      <c r="C423" s="50"/>
      <c r="D423" s="49"/>
    </row>
    <row r="424" spans="2:4" x14ac:dyDescent="0.35">
      <c r="B424" s="50"/>
      <c r="C424" s="50"/>
      <c r="D424" s="49"/>
    </row>
    <row r="425" spans="2:4" x14ac:dyDescent="0.35">
      <c r="B425" s="50"/>
      <c r="C425" s="50"/>
      <c r="D425" s="49"/>
    </row>
    <row r="426" spans="2:4" x14ac:dyDescent="0.35">
      <c r="B426" s="50"/>
      <c r="C426" s="50"/>
      <c r="D426" s="49"/>
    </row>
    <row r="427" spans="2:4" x14ac:dyDescent="0.35">
      <c r="B427" s="50"/>
      <c r="C427" s="50"/>
      <c r="D427" s="49"/>
    </row>
    <row r="428" spans="2:4" x14ac:dyDescent="0.35">
      <c r="B428" s="50"/>
      <c r="C428" s="50"/>
      <c r="D428" s="49"/>
    </row>
    <row r="429" spans="2:4" x14ac:dyDescent="0.35">
      <c r="B429" s="50"/>
      <c r="C429" s="50"/>
      <c r="D429" s="49"/>
    </row>
    <row r="430" spans="2:4" x14ac:dyDescent="0.35">
      <c r="B430" s="50"/>
      <c r="C430" s="50"/>
      <c r="D430" s="49"/>
    </row>
    <row r="431" spans="2:4" x14ac:dyDescent="0.35">
      <c r="B431" s="50"/>
      <c r="C431" s="50"/>
      <c r="D431" s="49"/>
    </row>
    <row r="432" spans="2:4" x14ac:dyDescent="0.35">
      <c r="B432" s="50"/>
      <c r="C432" s="50"/>
      <c r="D432" s="49"/>
    </row>
    <row r="433" spans="2:4" x14ac:dyDescent="0.35">
      <c r="B433" s="50"/>
      <c r="C433" s="50"/>
      <c r="D433" s="49"/>
    </row>
    <row r="434" spans="2:4" x14ac:dyDescent="0.35">
      <c r="B434" s="50"/>
      <c r="C434" s="50"/>
      <c r="D434" s="49"/>
    </row>
    <row r="435" spans="2:4" x14ac:dyDescent="0.35">
      <c r="B435" s="50"/>
      <c r="C435" s="50"/>
      <c r="D435" s="49"/>
    </row>
    <row r="436" spans="2:4" x14ac:dyDescent="0.35">
      <c r="B436" s="50"/>
      <c r="C436" s="50"/>
      <c r="D436" s="49"/>
    </row>
    <row r="437" spans="2:4" x14ac:dyDescent="0.35">
      <c r="B437" s="50"/>
      <c r="C437" s="50"/>
      <c r="D437" s="49"/>
    </row>
    <row r="438" spans="2:4" x14ac:dyDescent="0.35">
      <c r="B438" s="50"/>
      <c r="C438" s="50"/>
      <c r="D438" s="49"/>
    </row>
    <row r="439" spans="2:4" x14ac:dyDescent="0.35">
      <c r="B439" s="50"/>
      <c r="C439" s="50"/>
      <c r="D439" s="49"/>
    </row>
    <row r="440" spans="2:4" x14ac:dyDescent="0.35">
      <c r="B440" s="50"/>
      <c r="C440" s="50"/>
      <c r="D440" s="49"/>
    </row>
    <row r="441" spans="2:4" x14ac:dyDescent="0.35">
      <c r="B441" s="50"/>
      <c r="C441" s="50"/>
      <c r="D441" s="49"/>
    </row>
    <row r="442" spans="2:4" x14ac:dyDescent="0.35">
      <c r="B442" s="50"/>
      <c r="C442" s="50"/>
      <c r="D442" s="49"/>
    </row>
    <row r="443" spans="2:4" x14ac:dyDescent="0.35">
      <c r="B443" s="50"/>
      <c r="C443" s="50"/>
      <c r="D443" s="49"/>
    </row>
    <row r="444" spans="2:4" x14ac:dyDescent="0.35">
      <c r="B444" s="50"/>
      <c r="C444" s="50"/>
      <c r="D444" s="49"/>
    </row>
    <row r="445" spans="2:4" x14ac:dyDescent="0.35">
      <c r="B445" s="50"/>
      <c r="C445" s="50"/>
      <c r="D445" s="49"/>
    </row>
    <row r="446" spans="2:4" x14ac:dyDescent="0.35">
      <c r="B446" s="50"/>
      <c r="C446" s="50"/>
      <c r="D446" s="49"/>
    </row>
    <row r="447" spans="2:4" x14ac:dyDescent="0.35">
      <c r="B447" s="50"/>
      <c r="C447" s="50"/>
      <c r="D447" s="49"/>
    </row>
    <row r="448" spans="2:4" x14ac:dyDescent="0.35">
      <c r="B448" s="50"/>
      <c r="C448" s="50"/>
      <c r="D448" s="49"/>
    </row>
    <row r="449" spans="2:4" x14ac:dyDescent="0.35">
      <c r="B449" s="50"/>
      <c r="C449" s="50"/>
      <c r="D449" s="49"/>
    </row>
    <row r="450" spans="2:4" x14ac:dyDescent="0.35">
      <c r="B450" s="50"/>
      <c r="C450" s="50"/>
      <c r="D450" s="49"/>
    </row>
    <row r="451" spans="2:4" x14ac:dyDescent="0.35">
      <c r="B451" s="50"/>
      <c r="C451" s="50"/>
      <c r="D451" s="49"/>
    </row>
    <row r="452" spans="2:4" x14ac:dyDescent="0.35">
      <c r="B452" s="50"/>
      <c r="C452" s="50"/>
      <c r="D452" s="49"/>
    </row>
    <row r="453" spans="2:4" x14ac:dyDescent="0.35">
      <c r="B453" s="50"/>
      <c r="C453" s="50"/>
      <c r="D453" s="49"/>
    </row>
    <row r="454" spans="2:4" x14ac:dyDescent="0.35">
      <c r="B454" s="50"/>
      <c r="C454" s="50"/>
      <c r="D454" s="49"/>
    </row>
    <row r="455" spans="2:4" x14ac:dyDescent="0.35">
      <c r="B455" s="50"/>
      <c r="C455" s="50"/>
      <c r="D455" s="49"/>
    </row>
    <row r="456" spans="2:4" x14ac:dyDescent="0.35">
      <c r="B456" s="50"/>
      <c r="C456" s="50"/>
      <c r="D456" s="49"/>
    </row>
    <row r="457" spans="2:4" x14ac:dyDescent="0.35">
      <c r="B457" s="50"/>
      <c r="C457" s="50"/>
      <c r="D457" s="49"/>
    </row>
    <row r="458" spans="2:4" x14ac:dyDescent="0.35">
      <c r="B458" s="50"/>
      <c r="C458" s="50"/>
      <c r="D458" s="49"/>
    </row>
    <row r="459" spans="2:4" x14ac:dyDescent="0.35">
      <c r="B459" s="50"/>
      <c r="C459" s="50"/>
      <c r="D459" s="49"/>
    </row>
    <row r="460" spans="2:4" x14ac:dyDescent="0.35">
      <c r="B460" s="50"/>
      <c r="C460" s="50"/>
      <c r="D460" s="49"/>
    </row>
    <row r="461" spans="2:4" x14ac:dyDescent="0.35">
      <c r="B461" s="50"/>
      <c r="C461" s="50"/>
      <c r="D461" s="49"/>
    </row>
    <row r="462" spans="2:4" x14ac:dyDescent="0.35">
      <c r="B462" s="50"/>
      <c r="C462" s="50"/>
      <c r="D462" s="49"/>
    </row>
    <row r="463" spans="2:4" x14ac:dyDescent="0.35">
      <c r="B463" s="50"/>
      <c r="C463" s="50"/>
      <c r="D463" s="49"/>
    </row>
    <row r="464" spans="2:4" x14ac:dyDescent="0.35">
      <c r="B464" s="50"/>
      <c r="C464" s="50"/>
      <c r="D464" s="49"/>
    </row>
    <row r="465" spans="2:4" x14ac:dyDescent="0.35">
      <c r="B465" s="50"/>
      <c r="C465" s="50"/>
      <c r="D465" s="49"/>
    </row>
    <row r="466" spans="2:4" x14ac:dyDescent="0.35">
      <c r="B466" s="50"/>
      <c r="C466" s="50"/>
      <c r="D466" s="49"/>
    </row>
    <row r="467" spans="2:4" x14ac:dyDescent="0.35">
      <c r="B467" s="50"/>
      <c r="C467" s="50"/>
      <c r="D467" s="49"/>
    </row>
    <row r="468" spans="2:4" x14ac:dyDescent="0.35">
      <c r="B468" s="50"/>
      <c r="C468" s="50"/>
      <c r="D468" s="49"/>
    </row>
    <row r="469" spans="2:4" x14ac:dyDescent="0.35">
      <c r="B469" s="50"/>
      <c r="C469" s="50"/>
      <c r="D469" s="49"/>
    </row>
    <row r="470" spans="2:4" x14ac:dyDescent="0.35">
      <c r="B470" s="50"/>
      <c r="C470" s="50"/>
      <c r="D470" s="49"/>
    </row>
    <row r="471" spans="2:4" x14ac:dyDescent="0.35">
      <c r="B471" s="50"/>
      <c r="C471" s="50"/>
      <c r="D471" s="49"/>
    </row>
    <row r="472" spans="2:4" x14ac:dyDescent="0.35">
      <c r="B472" s="50"/>
      <c r="C472" s="50"/>
      <c r="D472" s="49"/>
    </row>
    <row r="473" spans="2:4" x14ac:dyDescent="0.35">
      <c r="B473" s="50"/>
      <c r="C473" s="50"/>
      <c r="D473" s="49"/>
    </row>
    <row r="474" spans="2:4" x14ac:dyDescent="0.35">
      <c r="B474" s="50"/>
      <c r="C474" s="50"/>
      <c r="D474" s="49"/>
    </row>
    <row r="475" spans="2:4" x14ac:dyDescent="0.35">
      <c r="B475" s="50"/>
      <c r="C475" s="50"/>
      <c r="D475" s="49"/>
    </row>
    <row r="476" spans="2:4" x14ac:dyDescent="0.35">
      <c r="B476" s="50"/>
      <c r="C476" s="50"/>
      <c r="D476" s="49"/>
    </row>
    <row r="477" spans="2:4" x14ac:dyDescent="0.35">
      <c r="B477" s="50"/>
      <c r="C477" s="50"/>
      <c r="D477" s="49"/>
    </row>
    <row r="478" spans="2:4" x14ac:dyDescent="0.35">
      <c r="B478" s="50"/>
      <c r="C478" s="50"/>
      <c r="D478" s="49"/>
    </row>
    <row r="479" spans="2:4" x14ac:dyDescent="0.35">
      <c r="B479" s="50"/>
      <c r="C479" s="50"/>
      <c r="D479" s="49"/>
    </row>
    <row r="480" spans="2:4" x14ac:dyDescent="0.35">
      <c r="B480" s="50"/>
      <c r="C480" s="50"/>
      <c r="D480" s="49"/>
    </row>
    <row r="481" spans="2:4" x14ac:dyDescent="0.35">
      <c r="B481" s="50"/>
      <c r="C481" s="50"/>
      <c r="D481" s="49"/>
    </row>
    <row r="482" spans="2:4" x14ac:dyDescent="0.35">
      <c r="B482" s="50"/>
      <c r="C482" s="50"/>
      <c r="D482" s="49"/>
    </row>
    <row r="483" spans="2:4" x14ac:dyDescent="0.35">
      <c r="B483" s="50"/>
      <c r="C483" s="50"/>
      <c r="D483" s="49"/>
    </row>
    <row r="484" spans="2:4" x14ac:dyDescent="0.35">
      <c r="B484" s="50"/>
      <c r="C484" s="50"/>
      <c r="D484" s="49"/>
    </row>
    <row r="485" spans="2:4" x14ac:dyDescent="0.35">
      <c r="B485" s="50"/>
      <c r="C485" s="50"/>
      <c r="D485" s="49"/>
    </row>
    <row r="486" spans="2:4" x14ac:dyDescent="0.35">
      <c r="B486" s="50"/>
      <c r="C486" s="50"/>
      <c r="D486" s="49"/>
    </row>
    <row r="487" spans="2:4" x14ac:dyDescent="0.35">
      <c r="B487" s="50"/>
      <c r="C487" s="50"/>
      <c r="D487" s="49"/>
    </row>
    <row r="488" spans="2:4" x14ac:dyDescent="0.35">
      <c r="B488" s="50"/>
      <c r="C488" s="50"/>
      <c r="D488" s="49"/>
    </row>
    <row r="489" spans="2:4" x14ac:dyDescent="0.35">
      <c r="B489" s="50"/>
      <c r="C489" s="50"/>
      <c r="D489" s="49"/>
    </row>
    <row r="490" spans="2:4" x14ac:dyDescent="0.35">
      <c r="B490" s="50"/>
      <c r="C490" s="50"/>
      <c r="D490" s="49"/>
    </row>
    <row r="491" spans="2:4" x14ac:dyDescent="0.35">
      <c r="B491" s="50"/>
      <c r="C491" s="50"/>
      <c r="D491" s="49"/>
    </row>
    <row r="492" spans="2:4" x14ac:dyDescent="0.35">
      <c r="B492" s="50"/>
      <c r="C492" s="50"/>
      <c r="D492" s="49"/>
    </row>
    <row r="493" spans="2:4" x14ac:dyDescent="0.35">
      <c r="B493" s="50"/>
      <c r="C493" s="50"/>
      <c r="D493" s="49"/>
    </row>
    <row r="494" spans="2:4" x14ac:dyDescent="0.35">
      <c r="B494" s="50"/>
      <c r="C494" s="50"/>
      <c r="D494" s="49"/>
    </row>
    <row r="495" spans="2:4" x14ac:dyDescent="0.35">
      <c r="B495" s="50"/>
      <c r="C495" s="50"/>
      <c r="D495" s="49"/>
    </row>
    <row r="496" spans="2:4" x14ac:dyDescent="0.35">
      <c r="B496" s="50"/>
      <c r="C496" s="50"/>
      <c r="D496" s="49"/>
    </row>
    <row r="497" spans="2:4" x14ac:dyDescent="0.35">
      <c r="B497" s="50"/>
      <c r="C497" s="50"/>
      <c r="D497" s="49"/>
    </row>
    <row r="498" spans="2:4" x14ac:dyDescent="0.35">
      <c r="B498" s="50"/>
      <c r="C498" s="50"/>
      <c r="D498" s="49"/>
    </row>
    <row r="499" spans="2:4" x14ac:dyDescent="0.35">
      <c r="B499" s="50"/>
      <c r="C499" s="50"/>
      <c r="D499" s="49"/>
    </row>
    <row r="500" spans="2:4" x14ac:dyDescent="0.35">
      <c r="B500" s="50"/>
      <c r="C500" s="50"/>
      <c r="D500" s="49"/>
    </row>
    <row r="501" spans="2:4" x14ac:dyDescent="0.35">
      <c r="B501" s="50"/>
      <c r="C501" s="50"/>
      <c r="D501" s="49"/>
    </row>
    <row r="502" spans="2:4" x14ac:dyDescent="0.35">
      <c r="B502" s="50"/>
      <c r="C502" s="50"/>
      <c r="D502" s="49"/>
    </row>
    <row r="503" spans="2:4" x14ac:dyDescent="0.35">
      <c r="B503" s="50"/>
      <c r="C503" s="50"/>
      <c r="D503" s="49"/>
    </row>
    <row r="504" spans="2:4" x14ac:dyDescent="0.35">
      <c r="B504" s="50"/>
      <c r="C504" s="50"/>
      <c r="D504" s="49"/>
    </row>
    <row r="505" spans="2:4" x14ac:dyDescent="0.35">
      <c r="B505" s="50"/>
      <c r="C505" s="50"/>
      <c r="D505" s="49"/>
    </row>
    <row r="506" spans="2:4" x14ac:dyDescent="0.35">
      <c r="B506" s="50"/>
      <c r="C506" s="50"/>
      <c r="D506" s="49"/>
    </row>
    <row r="507" spans="2:4" x14ac:dyDescent="0.35">
      <c r="B507" s="50"/>
      <c r="C507" s="50"/>
      <c r="D507" s="49"/>
    </row>
    <row r="508" spans="2:4" x14ac:dyDescent="0.35">
      <c r="B508" s="50"/>
      <c r="C508" s="50"/>
      <c r="D508" s="49"/>
    </row>
    <row r="509" spans="2:4" x14ac:dyDescent="0.35">
      <c r="B509" s="50"/>
      <c r="C509" s="50"/>
      <c r="D509" s="49"/>
    </row>
    <row r="510" spans="2:4" x14ac:dyDescent="0.35">
      <c r="B510" s="50"/>
      <c r="C510" s="50"/>
      <c r="D510" s="49"/>
    </row>
    <row r="511" spans="2:4" x14ac:dyDescent="0.35">
      <c r="B511" s="50"/>
      <c r="C511" s="50"/>
      <c r="D511" s="49"/>
    </row>
    <row r="512" spans="2:4" x14ac:dyDescent="0.35">
      <c r="B512" s="50"/>
      <c r="C512" s="50"/>
      <c r="D512" s="49"/>
    </row>
    <row r="513" spans="2:4" x14ac:dyDescent="0.35">
      <c r="B513" s="50"/>
      <c r="C513" s="50"/>
      <c r="D513" s="49"/>
    </row>
    <row r="514" spans="2:4" x14ac:dyDescent="0.35">
      <c r="B514" s="50"/>
      <c r="C514" s="50"/>
      <c r="D514" s="49"/>
    </row>
    <row r="515" spans="2:4" x14ac:dyDescent="0.35">
      <c r="B515" s="50"/>
      <c r="C515" s="50"/>
      <c r="D515" s="49"/>
    </row>
    <row r="516" spans="2:4" x14ac:dyDescent="0.35">
      <c r="B516" s="50"/>
      <c r="C516" s="50"/>
      <c r="D516" s="49"/>
    </row>
    <row r="517" spans="2:4" x14ac:dyDescent="0.35">
      <c r="B517" s="50"/>
      <c r="C517" s="50"/>
      <c r="D517" s="49"/>
    </row>
    <row r="518" spans="2:4" x14ac:dyDescent="0.35">
      <c r="B518" s="50"/>
      <c r="C518" s="50"/>
      <c r="D518" s="49"/>
    </row>
    <row r="519" spans="2:4" x14ac:dyDescent="0.35">
      <c r="B519" s="50"/>
      <c r="C519" s="50"/>
      <c r="D519" s="49"/>
    </row>
    <row r="520" spans="2:4" x14ac:dyDescent="0.35">
      <c r="B520" s="50"/>
      <c r="C520" s="50"/>
      <c r="D520" s="49"/>
    </row>
    <row r="521" spans="2:4" x14ac:dyDescent="0.35">
      <c r="B521" s="50"/>
      <c r="C521" s="50"/>
      <c r="D521" s="49"/>
    </row>
    <row r="522" spans="2:4" x14ac:dyDescent="0.35">
      <c r="B522" s="50"/>
      <c r="C522" s="50"/>
      <c r="D522" s="49"/>
    </row>
    <row r="523" spans="2:4" x14ac:dyDescent="0.35">
      <c r="B523" s="50"/>
      <c r="C523" s="50"/>
      <c r="D523" s="49"/>
    </row>
    <row r="524" spans="2:4" x14ac:dyDescent="0.35">
      <c r="B524" s="50"/>
      <c r="C524" s="50"/>
      <c r="D524" s="49"/>
    </row>
    <row r="525" spans="2:4" x14ac:dyDescent="0.35">
      <c r="B525" s="50"/>
      <c r="C525" s="50"/>
      <c r="D525" s="49"/>
    </row>
    <row r="526" spans="2:4" x14ac:dyDescent="0.35">
      <c r="B526" s="50"/>
      <c r="C526" s="50"/>
      <c r="D526" s="49"/>
    </row>
    <row r="527" spans="2:4" x14ac:dyDescent="0.35">
      <c r="B527" s="50"/>
      <c r="C527" s="50"/>
      <c r="D527" s="49"/>
    </row>
    <row r="528" spans="2:4" x14ac:dyDescent="0.35">
      <c r="B528" s="50"/>
      <c r="C528" s="50"/>
      <c r="D528" s="49"/>
    </row>
    <row r="529" spans="2:4" x14ac:dyDescent="0.35">
      <c r="B529" s="50"/>
      <c r="C529" s="50"/>
      <c r="D529" s="49"/>
    </row>
    <row r="530" spans="2:4" x14ac:dyDescent="0.35">
      <c r="B530" s="50"/>
      <c r="C530" s="50"/>
      <c r="D530" s="49"/>
    </row>
    <row r="531" spans="2:4" x14ac:dyDescent="0.35">
      <c r="B531" s="50"/>
      <c r="C531" s="50"/>
      <c r="D531" s="49"/>
    </row>
    <row r="532" spans="2:4" x14ac:dyDescent="0.35">
      <c r="B532" s="50"/>
      <c r="C532" s="50"/>
      <c r="D532" s="49"/>
    </row>
    <row r="533" spans="2:4" x14ac:dyDescent="0.35">
      <c r="B533" s="50"/>
      <c r="C533" s="50"/>
      <c r="D533" s="49"/>
    </row>
    <row r="534" spans="2:4" x14ac:dyDescent="0.35">
      <c r="B534" s="50"/>
      <c r="C534" s="50"/>
      <c r="D534" s="49"/>
    </row>
    <row r="535" spans="2:4" x14ac:dyDescent="0.35">
      <c r="B535" s="50"/>
      <c r="C535" s="50"/>
      <c r="D535" s="49"/>
    </row>
    <row r="536" spans="2:4" x14ac:dyDescent="0.35">
      <c r="B536" s="50"/>
      <c r="C536" s="50"/>
      <c r="D536" s="49"/>
    </row>
    <row r="537" spans="2:4" x14ac:dyDescent="0.35">
      <c r="B537" s="50"/>
      <c r="C537" s="50"/>
      <c r="D537" s="49"/>
    </row>
    <row r="538" spans="2:4" x14ac:dyDescent="0.35">
      <c r="B538" s="50"/>
      <c r="C538" s="50"/>
      <c r="D538" s="49"/>
    </row>
    <row r="539" spans="2:4" x14ac:dyDescent="0.35">
      <c r="B539" s="50"/>
      <c r="C539" s="50"/>
      <c r="D539" s="49"/>
    </row>
    <row r="540" spans="2:4" x14ac:dyDescent="0.35">
      <c r="B540" s="50"/>
      <c r="C540" s="50"/>
      <c r="D540" s="49"/>
    </row>
    <row r="541" spans="2:4" x14ac:dyDescent="0.35">
      <c r="B541" s="50"/>
      <c r="C541" s="50"/>
      <c r="D541" s="49"/>
    </row>
    <row r="542" spans="2:4" x14ac:dyDescent="0.35">
      <c r="B542" s="50"/>
      <c r="C542" s="50"/>
      <c r="D542" s="49"/>
    </row>
    <row r="543" spans="2:4" x14ac:dyDescent="0.35">
      <c r="B543" s="50"/>
      <c r="C543" s="50"/>
      <c r="D543" s="49"/>
    </row>
    <row r="544" spans="2:4" x14ac:dyDescent="0.35">
      <c r="B544" s="50"/>
      <c r="C544" s="50"/>
      <c r="D544" s="49"/>
    </row>
    <row r="545" spans="2:4" x14ac:dyDescent="0.35">
      <c r="B545" s="50"/>
      <c r="C545" s="50"/>
      <c r="D545" s="49"/>
    </row>
    <row r="546" spans="2:4" x14ac:dyDescent="0.35">
      <c r="B546" s="50"/>
      <c r="C546" s="50"/>
      <c r="D546" s="49"/>
    </row>
    <row r="547" spans="2:4" x14ac:dyDescent="0.35">
      <c r="B547" s="50"/>
      <c r="C547" s="50"/>
      <c r="D547" s="49"/>
    </row>
    <row r="548" spans="2:4" x14ac:dyDescent="0.35">
      <c r="B548" s="50"/>
      <c r="C548" s="50"/>
      <c r="D548" s="49"/>
    </row>
    <row r="549" spans="2:4" x14ac:dyDescent="0.35">
      <c r="B549" s="50"/>
      <c r="C549" s="50"/>
      <c r="D549" s="49"/>
    </row>
    <row r="550" spans="2:4" x14ac:dyDescent="0.35">
      <c r="B550" s="50"/>
      <c r="C550" s="50"/>
      <c r="D550" s="49"/>
    </row>
    <row r="551" spans="2:4" x14ac:dyDescent="0.35">
      <c r="B551" s="50"/>
      <c r="C551" s="50"/>
      <c r="D551" s="49"/>
    </row>
    <row r="552" spans="2:4" x14ac:dyDescent="0.35">
      <c r="B552" s="50"/>
      <c r="C552" s="50"/>
      <c r="D552" s="49"/>
    </row>
    <row r="553" spans="2:4" x14ac:dyDescent="0.35">
      <c r="B553" s="50"/>
      <c r="C553" s="50"/>
      <c r="D553" s="49"/>
    </row>
    <row r="554" spans="2:4" x14ac:dyDescent="0.35">
      <c r="B554" s="50"/>
      <c r="C554" s="50"/>
      <c r="D554" s="49"/>
    </row>
    <row r="555" spans="2:4" x14ac:dyDescent="0.35">
      <c r="B555" s="50"/>
      <c r="C555" s="50"/>
      <c r="D555" s="49"/>
    </row>
    <row r="556" spans="2:4" x14ac:dyDescent="0.35">
      <c r="B556" s="50"/>
      <c r="C556" s="50"/>
      <c r="D556" s="49"/>
    </row>
    <row r="557" spans="2:4" x14ac:dyDescent="0.35">
      <c r="B557" s="50"/>
      <c r="C557" s="50"/>
      <c r="D557" s="49"/>
    </row>
    <row r="558" spans="2:4" x14ac:dyDescent="0.35">
      <c r="B558" s="50"/>
      <c r="C558" s="50"/>
      <c r="D558" s="49"/>
    </row>
    <row r="559" spans="2:4" x14ac:dyDescent="0.35">
      <c r="B559" s="50"/>
      <c r="C559" s="50"/>
      <c r="D559" s="49"/>
    </row>
    <row r="560" spans="2:4" x14ac:dyDescent="0.35">
      <c r="B560" s="50"/>
      <c r="C560" s="50"/>
      <c r="D560" s="49"/>
    </row>
    <row r="561" spans="2:4" x14ac:dyDescent="0.35">
      <c r="B561" s="50"/>
      <c r="C561" s="50"/>
      <c r="D561" s="49"/>
    </row>
    <row r="562" spans="2:4" x14ac:dyDescent="0.35">
      <c r="B562" s="50"/>
      <c r="C562" s="50"/>
      <c r="D562" s="49"/>
    </row>
    <row r="563" spans="2:4" x14ac:dyDescent="0.35">
      <c r="B563" s="50"/>
      <c r="C563" s="50"/>
      <c r="D563" s="49"/>
    </row>
    <row r="564" spans="2:4" x14ac:dyDescent="0.35">
      <c r="B564" s="50"/>
      <c r="C564" s="50"/>
      <c r="D564" s="49"/>
    </row>
    <row r="565" spans="2:4" x14ac:dyDescent="0.35">
      <c r="B565" s="50"/>
      <c r="C565" s="50"/>
      <c r="D565" s="49"/>
    </row>
    <row r="566" spans="2:4" x14ac:dyDescent="0.35">
      <c r="B566" s="50"/>
      <c r="C566" s="50"/>
      <c r="D566" s="49"/>
    </row>
    <row r="567" spans="2:4" x14ac:dyDescent="0.35">
      <c r="B567" s="50"/>
      <c r="C567" s="50"/>
      <c r="D567" s="49"/>
    </row>
    <row r="568" spans="2:4" x14ac:dyDescent="0.35">
      <c r="B568" s="50"/>
      <c r="C568" s="50"/>
      <c r="D568" s="49"/>
    </row>
    <row r="569" spans="2:4" x14ac:dyDescent="0.35">
      <c r="B569" s="50"/>
      <c r="C569" s="50"/>
      <c r="D569" s="49"/>
    </row>
    <row r="570" spans="2:4" x14ac:dyDescent="0.35">
      <c r="B570" s="50"/>
      <c r="C570" s="50"/>
      <c r="D570" s="49"/>
    </row>
    <row r="571" spans="2:4" x14ac:dyDescent="0.35">
      <c r="B571" s="50"/>
      <c r="C571" s="50"/>
      <c r="D571" s="49"/>
    </row>
    <row r="572" spans="2:4" x14ac:dyDescent="0.35">
      <c r="B572" s="50"/>
      <c r="C572" s="50"/>
      <c r="D572" s="49"/>
    </row>
    <row r="573" spans="2:4" x14ac:dyDescent="0.35">
      <c r="B573" s="50"/>
      <c r="C573" s="50"/>
      <c r="D573" s="49"/>
    </row>
    <row r="574" spans="2:4" x14ac:dyDescent="0.35">
      <c r="B574" s="50"/>
      <c r="C574" s="50"/>
      <c r="D574" s="49"/>
    </row>
    <row r="575" spans="2:4" x14ac:dyDescent="0.35">
      <c r="B575" s="50"/>
      <c r="C575" s="50"/>
      <c r="D575" s="49"/>
    </row>
    <row r="576" spans="2:4" x14ac:dyDescent="0.35">
      <c r="B576" s="50"/>
      <c r="C576" s="50"/>
      <c r="D576" s="49"/>
    </row>
    <row r="577" spans="2:4" x14ac:dyDescent="0.35">
      <c r="B577" s="50"/>
      <c r="C577" s="50"/>
      <c r="D577" s="49"/>
    </row>
    <row r="578" spans="2:4" x14ac:dyDescent="0.35">
      <c r="B578" s="50"/>
      <c r="C578" s="50"/>
      <c r="D578" s="49"/>
    </row>
    <row r="579" spans="2:4" x14ac:dyDescent="0.35">
      <c r="B579" s="50"/>
      <c r="C579" s="50"/>
      <c r="D579" s="49"/>
    </row>
    <row r="580" spans="2:4" x14ac:dyDescent="0.35">
      <c r="B580" s="50"/>
      <c r="C580" s="50"/>
      <c r="D580" s="49"/>
    </row>
    <row r="581" spans="2:4" x14ac:dyDescent="0.35">
      <c r="B581" s="50"/>
      <c r="C581" s="50"/>
      <c r="D581" s="49"/>
    </row>
    <row r="582" spans="2:4" x14ac:dyDescent="0.35">
      <c r="B582" s="50"/>
      <c r="C582" s="50"/>
      <c r="D582" s="49"/>
    </row>
    <row r="583" spans="2:4" x14ac:dyDescent="0.35">
      <c r="B583" s="50"/>
      <c r="C583" s="50"/>
      <c r="D583" s="49"/>
    </row>
    <row r="584" spans="2:4" x14ac:dyDescent="0.35">
      <c r="B584" s="50"/>
      <c r="C584" s="50"/>
      <c r="D584" s="49"/>
    </row>
    <row r="585" spans="2:4" x14ac:dyDescent="0.35">
      <c r="B585" s="50"/>
      <c r="C585" s="50"/>
      <c r="D585" s="49"/>
    </row>
    <row r="586" spans="2:4" x14ac:dyDescent="0.35">
      <c r="B586" s="50"/>
      <c r="C586" s="50"/>
      <c r="D586" s="49"/>
    </row>
    <row r="587" spans="2:4" x14ac:dyDescent="0.35">
      <c r="B587" s="50"/>
      <c r="C587" s="50"/>
      <c r="D587" s="49"/>
    </row>
    <row r="588" spans="2:4" x14ac:dyDescent="0.35">
      <c r="B588" s="50"/>
      <c r="C588" s="50"/>
      <c r="D588" s="49"/>
    </row>
    <row r="589" spans="2:4" x14ac:dyDescent="0.35">
      <c r="B589" s="50"/>
      <c r="C589" s="50"/>
      <c r="D589" s="49"/>
    </row>
    <row r="590" spans="2:4" x14ac:dyDescent="0.35">
      <c r="B590" s="50"/>
      <c r="C590" s="50"/>
      <c r="D590" s="49"/>
    </row>
    <row r="591" spans="2:4" x14ac:dyDescent="0.35">
      <c r="B591" s="50"/>
      <c r="C591" s="50"/>
      <c r="D591" s="49"/>
    </row>
    <row r="592" spans="2:4" x14ac:dyDescent="0.35">
      <c r="B592" s="50"/>
      <c r="C592" s="50"/>
      <c r="D592" s="49"/>
    </row>
    <row r="593" spans="2:4" x14ac:dyDescent="0.35">
      <c r="B593" s="50"/>
      <c r="C593" s="50"/>
      <c r="D593" s="49"/>
    </row>
    <row r="594" spans="2:4" x14ac:dyDescent="0.35">
      <c r="B594" s="50"/>
      <c r="C594" s="50"/>
      <c r="D594" s="49"/>
    </row>
    <row r="595" spans="2:4" x14ac:dyDescent="0.35">
      <c r="B595" s="50"/>
      <c r="C595" s="50"/>
      <c r="D595" s="49"/>
    </row>
    <row r="596" spans="2:4" x14ac:dyDescent="0.35">
      <c r="B596" s="50"/>
      <c r="C596" s="50"/>
      <c r="D596" s="49"/>
    </row>
    <row r="597" spans="2:4" x14ac:dyDescent="0.35">
      <c r="B597" s="50"/>
      <c r="C597" s="50"/>
      <c r="D597" s="49"/>
    </row>
    <row r="598" spans="2:4" x14ac:dyDescent="0.35">
      <c r="B598" s="50"/>
      <c r="C598" s="50"/>
      <c r="D598" s="49"/>
    </row>
    <row r="599" spans="2:4" x14ac:dyDescent="0.35">
      <c r="B599" s="50"/>
      <c r="C599" s="50"/>
      <c r="D599" s="49"/>
    </row>
    <row r="600" spans="2:4" x14ac:dyDescent="0.35">
      <c r="B600" s="50"/>
      <c r="C600" s="50"/>
      <c r="D600" s="49"/>
    </row>
    <row r="601" spans="2:4" x14ac:dyDescent="0.35">
      <c r="B601" s="50"/>
      <c r="C601" s="50"/>
      <c r="D601" s="49"/>
    </row>
    <row r="602" spans="2:4" x14ac:dyDescent="0.35">
      <c r="B602" s="50"/>
      <c r="C602" s="50"/>
      <c r="D602" s="49"/>
    </row>
    <row r="603" spans="2:4" x14ac:dyDescent="0.35">
      <c r="B603" s="50"/>
      <c r="C603" s="50"/>
      <c r="D603" s="49"/>
    </row>
    <row r="604" spans="2:4" x14ac:dyDescent="0.35">
      <c r="B604" s="50"/>
      <c r="C604" s="50"/>
      <c r="D604" s="49"/>
    </row>
    <row r="605" spans="2:4" x14ac:dyDescent="0.35">
      <c r="B605" s="50"/>
      <c r="C605" s="50"/>
      <c r="D605" s="49"/>
    </row>
    <row r="606" spans="2:4" x14ac:dyDescent="0.35">
      <c r="B606" s="50"/>
      <c r="C606" s="50"/>
      <c r="D606" s="49"/>
    </row>
    <row r="607" spans="2:4" x14ac:dyDescent="0.35">
      <c r="B607" s="50"/>
      <c r="C607" s="50"/>
      <c r="D607" s="49"/>
    </row>
    <row r="608" spans="2:4" x14ac:dyDescent="0.35">
      <c r="B608" s="50"/>
      <c r="C608" s="50"/>
      <c r="D608" s="49"/>
    </row>
    <row r="609" spans="2:4" x14ac:dyDescent="0.35">
      <c r="B609" s="50"/>
      <c r="C609" s="50"/>
      <c r="D609" s="49"/>
    </row>
    <row r="610" spans="2:4" x14ac:dyDescent="0.35">
      <c r="B610" s="50"/>
      <c r="C610" s="50"/>
      <c r="D610" s="49"/>
    </row>
    <row r="611" spans="2:4" x14ac:dyDescent="0.35">
      <c r="B611" s="50"/>
      <c r="C611" s="50"/>
      <c r="D611" s="49"/>
    </row>
    <row r="612" spans="2:4" x14ac:dyDescent="0.35">
      <c r="B612" s="50"/>
      <c r="C612" s="50"/>
      <c r="D612" s="49"/>
    </row>
    <row r="613" spans="2:4" x14ac:dyDescent="0.35">
      <c r="B613" s="50"/>
      <c r="C613" s="50"/>
      <c r="D613" s="49"/>
    </row>
    <row r="614" spans="2:4" x14ac:dyDescent="0.35">
      <c r="B614" s="50"/>
      <c r="C614" s="50"/>
      <c r="D614" s="49"/>
    </row>
    <row r="615" spans="2:4" x14ac:dyDescent="0.35">
      <c r="B615" s="50"/>
      <c r="C615" s="50"/>
      <c r="D615" s="49"/>
    </row>
    <row r="616" spans="2:4" x14ac:dyDescent="0.35">
      <c r="B616" s="50"/>
      <c r="C616" s="50"/>
      <c r="D616" s="49"/>
    </row>
    <row r="617" spans="2:4" x14ac:dyDescent="0.35">
      <c r="B617" s="50"/>
      <c r="C617" s="50"/>
      <c r="D617" s="49"/>
    </row>
    <row r="618" spans="2:4" x14ac:dyDescent="0.35">
      <c r="B618" s="50"/>
      <c r="C618" s="50"/>
      <c r="D618" s="49"/>
    </row>
    <row r="619" spans="2:4" x14ac:dyDescent="0.35">
      <c r="B619" s="50"/>
      <c r="C619" s="50"/>
      <c r="D619" s="49"/>
    </row>
    <row r="620" spans="2:4" x14ac:dyDescent="0.35">
      <c r="B620" s="50"/>
      <c r="C620" s="50"/>
      <c r="D620" s="49"/>
    </row>
    <row r="621" spans="2:4" x14ac:dyDescent="0.35">
      <c r="B621" s="50"/>
      <c r="C621" s="50"/>
      <c r="D621" s="49"/>
    </row>
    <row r="622" spans="2:4" x14ac:dyDescent="0.35">
      <c r="B622" s="50"/>
      <c r="C622" s="50"/>
      <c r="D622" s="49"/>
    </row>
    <row r="623" spans="2:4" x14ac:dyDescent="0.35">
      <c r="B623" s="50"/>
      <c r="C623" s="50"/>
      <c r="D623" s="49"/>
    </row>
    <row r="624" spans="2:4" x14ac:dyDescent="0.35">
      <c r="B624" s="50"/>
      <c r="C624" s="50"/>
      <c r="D624" s="49"/>
    </row>
    <row r="625" spans="2:4" x14ac:dyDescent="0.35">
      <c r="B625" s="50"/>
      <c r="C625" s="50"/>
      <c r="D625" s="49"/>
    </row>
    <row r="626" spans="2:4" x14ac:dyDescent="0.35">
      <c r="B626" s="50"/>
      <c r="C626" s="50"/>
      <c r="D626" s="49"/>
    </row>
    <row r="627" spans="2:4" x14ac:dyDescent="0.35">
      <c r="B627" s="50"/>
      <c r="C627" s="50"/>
      <c r="D627" s="49"/>
    </row>
    <row r="628" spans="2:4" x14ac:dyDescent="0.35">
      <c r="B628" s="50"/>
      <c r="C628" s="50"/>
      <c r="D628" s="49"/>
    </row>
    <row r="629" spans="2:4" x14ac:dyDescent="0.35">
      <c r="B629" s="50"/>
      <c r="C629" s="50"/>
      <c r="D629" s="49"/>
    </row>
    <row r="630" spans="2:4" x14ac:dyDescent="0.35">
      <c r="B630" s="50"/>
      <c r="C630" s="50"/>
      <c r="D630" s="49"/>
    </row>
    <row r="631" spans="2:4" x14ac:dyDescent="0.35">
      <c r="B631" s="50"/>
      <c r="C631" s="50"/>
      <c r="D631" s="49"/>
    </row>
    <row r="632" spans="2:4" x14ac:dyDescent="0.35">
      <c r="B632" s="50"/>
      <c r="C632" s="50"/>
      <c r="D632" s="49"/>
    </row>
    <row r="633" spans="2:4" x14ac:dyDescent="0.35">
      <c r="B633" s="50"/>
      <c r="C633" s="50"/>
      <c r="D633" s="49"/>
    </row>
    <row r="634" spans="2:4" x14ac:dyDescent="0.35">
      <c r="B634" s="50"/>
      <c r="C634" s="50"/>
      <c r="D634" s="49"/>
    </row>
    <row r="635" spans="2:4" x14ac:dyDescent="0.35">
      <c r="B635" s="50"/>
      <c r="C635" s="50"/>
      <c r="D635" s="49"/>
    </row>
    <row r="636" spans="2:4" x14ac:dyDescent="0.35">
      <c r="B636" s="50"/>
      <c r="C636" s="50"/>
      <c r="D636" s="49"/>
    </row>
    <row r="637" spans="2:4" x14ac:dyDescent="0.35">
      <c r="B637" s="50"/>
      <c r="C637" s="50"/>
      <c r="D637" s="49"/>
    </row>
    <row r="638" spans="2:4" x14ac:dyDescent="0.35">
      <c r="B638" s="50"/>
      <c r="C638" s="50"/>
      <c r="D638" s="49"/>
    </row>
    <row r="639" spans="2:4" x14ac:dyDescent="0.35">
      <c r="B639" s="50"/>
      <c r="C639" s="50"/>
      <c r="D639" s="49"/>
    </row>
    <row r="640" spans="2:4" x14ac:dyDescent="0.35">
      <c r="B640" s="50"/>
      <c r="C640" s="50"/>
      <c r="D640" s="49"/>
    </row>
    <row r="641" spans="2:4" x14ac:dyDescent="0.35">
      <c r="B641" s="50"/>
      <c r="C641" s="50"/>
      <c r="D641" s="49"/>
    </row>
    <row r="642" spans="2:4" x14ac:dyDescent="0.35">
      <c r="B642" s="50"/>
      <c r="C642" s="50"/>
      <c r="D642" s="49"/>
    </row>
    <row r="643" spans="2:4" x14ac:dyDescent="0.35">
      <c r="B643" s="50"/>
      <c r="C643" s="50"/>
      <c r="D643" s="49"/>
    </row>
    <row r="644" spans="2:4" x14ac:dyDescent="0.35">
      <c r="B644" s="50"/>
      <c r="C644" s="50"/>
      <c r="D644" s="49"/>
    </row>
    <row r="645" spans="2:4" x14ac:dyDescent="0.35">
      <c r="B645" s="50"/>
      <c r="C645" s="50"/>
      <c r="D645" s="49"/>
    </row>
    <row r="646" spans="2:4" x14ac:dyDescent="0.35">
      <c r="B646" s="50"/>
      <c r="C646" s="50"/>
      <c r="D646" s="49"/>
    </row>
    <row r="647" spans="2:4" x14ac:dyDescent="0.35">
      <c r="B647" s="50"/>
      <c r="C647" s="50"/>
      <c r="D647" s="49"/>
    </row>
    <row r="648" spans="2:4" x14ac:dyDescent="0.35">
      <c r="B648" s="50"/>
      <c r="C648" s="50"/>
      <c r="D648" s="49"/>
    </row>
    <row r="649" spans="2:4" x14ac:dyDescent="0.35">
      <c r="B649" s="50"/>
      <c r="C649" s="50"/>
      <c r="D649" s="49"/>
    </row>
    <row r="650" spans="2:4" x14ac:dyDescent="0.35">
      <c r="B650" s="50"/>
      <c r="C650" s="50"/>
      <c r="D650" s="49"/>
    </row>
    <row r="651" spans="2:4" x14ac:dyDescent="0.35">
      <c r="B651" s="50"/>
      <c r="C651" s="50"/>
      <c r="D651" s="49"/>
    </row>
    <row r="652" spans="2:4" x14ac:dyDescent="0.35">
      <c r="B652" s="50"/>
      <c r="C652" s="50"/>
      <c r="D652" s="49"/>
    </row>
    <row r="653" spans="2:4" x14ac:dyDescent="0.35">
      <c r="B653" s="50"/>
      <c r="C653" s="50"/>
      <c r="D653" s="49"/>
    </row>
    <row r="654" spans="2:4" x14ac:dyDescent="0.35">
      <c r="B654" s="50"/>
      <c r="C654" s="50"/>
      <c r="D654" s="49"/>
    </row>
    <row r="655" spans="2:4" x14ac:dyDescent="0.35">
      <c r="B655" s="50"/>
      <c r="C655" s="50"/>
      <c r="D655" s="49"/>
    </row>
    <row r="656" spans="2:4" x14ac:dyDescent="0.35">
      <c r="B656" s="50"/>
      <c r="C656" s="50"/>
      <c r="D656" s="49"/>
    </row>
    <row r="657" spans="2:4" x14ac:dyDescent="0.35">
      <c r="B657" s="50"/>
      <c r="C657" s="50"/>
      <c r="D657" s="49"/>
    </row>
    <row r="658" spans="2:4" x14ac:dyDescent="0.35">
      <c r="B658" s="50"/>
      <c r="C658" s="50"/>
      <c r="D658" s="49"/>
    </row>
    <row r="659" spans="2:4" x14ac:dyDescent="0.35">
      <c r="B659" s="50"/>
      <c r="C659" s="50"/>
      <c r="D659" s="49"/>
    </row>
    <row r="660" spans="2:4" x14ac:dyDescent="0.35">
      <c r="B660" s="50"/>
      <c r="C660" s="50"/>
      <c r="D660" s="49"/>
    </row>
    <row r="661" spans="2:4" x14ac:dyDescent="0.35">
      <c r="B661" s="50"/>
      <c r="C661" s="50"/>
      <c r="D661" s="49"/>
    </row>
    <row r="662" spans="2:4" x14ac:dyDescent="0.35">
      <c r="B662" s="50"/>
      <c r="C662" s="50"/>
      <c r="D662" s="49"/>
    </row>
    <row r="663" spans="2:4" x14ac:dyDescent="0.35">
      <c r="B663" s="50"/>
      <c r="C663" s="50"/>
      <c r="D663" s="49"/>
    </row>
    <row r="664" spans="2:4" x14ac:dyDescent="0.35">
      <c r="B664" s="50"/>
      <c r="C664" s="50"/>
      <c r="D664" s="49"/>
    </row>
    <row r="665" spans="2:4" x14ac:dyDescent="0.35">
      <c r="B665" s="50"/>
      <c r="C665" s="50"/>
      <c r="D665" s="49"/>
    </row>
    <row r="666" spans="2:4" x14ac:dyDescent="0.35">
      <c r="B666" s="50"/>
      <c r="C666" s="50"/>
      <c r="D666" s="49"/>
    </row>
    <row r="667" spans="2:4" x14ac:dyDescent="0.35">
      <c r="B667" s="50"/>
      <c r="C667" s="50"/>
      <c r="D667" s="49"/>
    </row>
    <row r="668" spans="2:4" x14ac:dyDescent="0.35">
      <c r="B668" s="50"/>
      <c r="C668" s="50"/>
      <c r="D668" s="49"/>
    </row>
    <row r="669" spans="2:4" x14ac:dyDescent="0.35">
      <c r="B669" s="50"/>
      <c r="C669" s="50"/>
      <c r="D669" s="49"/>
    </row>
    <row r="670" spans="2:4" x14ac:dyDescent="0.35">
      <c r="B670" s="50"/>
      <c r="C670" s="50"/>
      <c r="D670" s="49"/>
    </row>
    <row r="671" spans="2:4" x14ac:dyDescent="0.35">
      <c r="B671" s="50"/>
      <c r="C671" s="50"/>
      <c r="D671" s="49"/>
    </row>
    <row r="672" spans="2:4" x14ac:dyDescent="0.35">
      <c r="B672" s="50"/>
      <c r="C672" s="50"/>
      <c r="D672" s="49"/>
    </row>
    <row r="673" spans="2:4" x14ac:dyDescent="0.35">
      <c r="B673" s="50"/>
      <c r="C673" s="50"/>
      <c r="D673" s="49"/>
    </row>
    <row r="674" spans="2:4" x14ac:dyDescent="0.35">
      <c r="B674" s="50"/>
      <c r="C674" s="50"/>
      <c r="D674" s="49"/>
    </row>
    <row r="675" spans="2:4" x14ac:dyDescent="0.35">
      <c r="B675" s="50"/>
      <c r="C675" s="50"/>
      <c r="D675" s="49"/>
    </row>
    <row r="676" spans="2:4" x14ac:dyDescent="0.35">
      <c r="B676" s="50"/>
      <c r="C676" s="50"/>
      <c r="D676" s="49"/>
    </row>
    <row r="677" spans="2:4" x14ac:dyDescent="0.35">
      <c r="B677" s="50"/>
      <c r="C677" s="50"/>
      <c r="D677" s="49"/>
    </row>
    <row r="678" spans="2:4" x14ac:dyDescent="0.35">
      <c r="B678" s="50"/>
      <c r="C678" s="50"/>
      <c r="D678" s="49"/>
    </row>
    <row r="679" spans="2:4" x14ac:dyDescent="0.35">
      <c r="B679" s="50"/>
      <c r="C679" s="50"/>
      <c r="D679" s="49"/>
    </row>
    <row r="680" spans="2:4" x14ac:dyDescent="0.35">
      <c r="B680" s="50"/>
      <c r="C680" s="50"/>
      <c r="D680" s="49"/>
    </row>
    <row r="681" spans="2:4" x14ac:dyDescent="0.35">
      <c r="B681" s="50"/>
      <c r="C681" s="50"/>
      <c r="D681" s="49"/>
    </row>
    <row r="682" spans="2:4" x14ac:dyDescent="0.35">
      <c r="B682" s="50"/>
      <c r="C682" s="50"/>
      <c r="D682" s="49"/>
    </row>
    <row r="683" spans="2:4" x14ac:dyDescent="0.35">
      <c r="B683" s="50"/>
      <c r="C683" s="50"/>
      <c r="D683" s="49"/>
    </row>
    <row r="684" spans="2:4" x14ac:dyDescent="0.35">
      <c r="B684" s="50"/>
      <c r="C684" s="50"/>
      <c r="D684" s="49"/>
    </row>
    <row r="685" spans="2:4" x14ac:dyDescent="0.35">
      <c r="B685" s="50"/>
      <c r="C685" s="50"/>
      <c r="D685" s="49"/>
    </row>
    <row r="686" spans="2:4" x14ac:dyDescent="0.35">
      <c r="B686" s="50"/>
      <c r="C686" s="50"/>
      <c r="D686" s="49"/>
    </row>
    <row r="687" spans="2:4" x14ac:dyDescent="0.35">
      <c r="B687" s="50"/>
      <c r="C687" s="50"/>
      <c r="D687" s="49"/>
    </row>
    <row r="688" spans="2:4" x14ac:dyDescent="0.35">
      <c r="B688" s="50"/>
      <c r="C688" s="50"/>
      <c r="D688" s="49"/>
    </row>
    <row r="689" spans="2:4" x14ac:dyDescent="0.35">
      <c r="B689" s="50"/>
      <c r="C689" s="50"/>
      <c r="D689" s="49"/>
    </row>
    <row r="690" spans="2:4" x14ac:dyDescent="0.35">
      <c r="B690" s="50"/>
      <c r="C690" s="50"/>
      <c r="D690" s="49"/>
    </row>
    <row r="691" spans="2:4" x14ac:dyDescent="0.35">
      <c r="B691" s="50"/>
      <c r="C691" s="50"/>
      <c r="D691" s="49"/>
    </row>
    <row r="692" spans="2:4" x14ac:dyDescent="0.35">
      <c r="B692" s="50"/>
      <c r="C692" s="50"/>
      <c r="D692" s="49"/>
    </row>
    <row r="693" spans="2:4" x14ac:dyDescent="0.35">
      <c r="B693" s="50"/>
      <c r="C693" s="50"/>
      <c r="D693" s="49"/>
    </row>
    <row r="694" spans="2:4" x14ac:dyDescent="0.35">
      <c r="B694" s="50"/>
      <c r="C694" s="50"/>
      <c r="D694" s="49"/>
    </row>
    <row r="695" spans="2:4" x14ac:dyDescent="0.35">
      <c r="B695" s="50"/>
      <c r="C695" s="50"/>
      <c r="D695" s="49"/>
    </row>
    <row r="696" spans="2:4" x14ac:dyDescent="0.35">
      <c r="B696" s="50"/>
      <c r="C696" s="50"/>
      <c r="D696" s="49"/>
    </row>
    <row r="697" spans="2:4" x14ac:dyDescent="0.35">
      <c r="B697" s="50"/>
      <c r="C697" s="50"/>
      <c r="D697" s="49"/>
    </row>
    <row r="698" spans="2:4" x14ac:dyDescent="0.35">
      <c r="B698" s="50"/>
      <c r="C698" s="50"/>
      <c r="D698" s="49"/>
    </row>
    <row r="699" spans="2:4" x14ac:dyDescent="0.35">
      <c r="B699" s="50"/>
      <c r="C699" s="50"/>
      <c r="D699" s="49"/>
    </row>
    <row r="700" spans="2:4" x14ac:dyDescent="0.35">
      <c r="B700" s="50"/>
      <c r="C700" s="50"/>
      <c r="D700" s="49"/>
    </row>
    <row r="701" spans="2:4" x14ac:dyDescent="0.35">
      <c r="B701" s="50"/>
      <c r="C701" s="50"/>
      <c r="D701" s="49"/>
    </row>
    <row r="702" spans="2:4" x14ac:dyDescent="0.35">
      <c r="B702" s="50"/>
      <c r="C702" s="50"/>
      <c r="D702" s="49"/>
    </row>
    <row r="703" spans="2:4" x14ac:dyDescent="0.35">
      <c r="B703" s="50"/>
      <c r="C703" s="50"/>
      <c r="D703" s="49"/>
    </row>
    <row r="704" spans="2:4" x14ac:dyDescent="0.35">
      <c r="B704" s="50"/>
      <c r="C704" s="50"/>
      <c r="D704" s="49"/>
    </row>
    <row r="705" spans="2:4" x14ac:dyDescent="0.35">
      <c r="B705" s="50"/>
      <c r="C705" s="50"/>
      <c r="D705" s="49"/>
    </row>
    <row r="706" spans="2:4" x14ac:dyDescent="0.35">
      <c r="B706" s="50"/>
      <c r="C706" s="50"/>
      <c r="D706" s="49"/>
    </row>
    <row r="707" spans="2:4" x14ac:dyDescent="0.35">
      <c r="B707" s="50"/>
      <c r="C707" s="50"/>
      <c r="D707" s="49"/>
    </row>
    <row r="708" spans="2:4" x14ac:dyDescent="0.35">
      <c r="B708" s="50"/>
      <c r="C708" s="50"/>
      <c r="D708" s="49"/>
    </row>
    <row r="709" spans="2:4" x14ac:dyDescent="0.35">
      <c r="B709" s="50"/>
      <c r="C709" s="50"/>
      <c r="D709" s="49"/>
    </row>
    <row r="710" spans="2:4" x14ac:dyDescent="0.35">
      <c r="B710" s="50"/>
      <c r="C710" s="50"/>
      <c r="D710" s="49"/>
    </row>
    <row r="711" spans="2:4" x14ac:dyDescent="0.35">
      <c r="B711" s="50"/>
      <c r="C711" s="50"/>
      <c r="D711" s="49"/>
    </row>
    <row r="712" spans="2:4" x14ac:dyDescent="0.35">
      <c r="B712" s="50"/>
      <c r="C712" s="50"/>
      <c r="D712" s="49"/>
    </row>
    <row r="713" spans="2:4" x14ac:dyDescent="0.35">
      <c r="B713" s="50"/>
      <c r="C713" s="50"/>
      <c r="D713" s="49"/>
    </row>
    <row r="714" spans="2:4" x14ac:dyDescent="0.35">
      <c r="B714" s="50"/>
      <c r="C714" s="50"/>
      <c r="D714" s="49"/>
    </row>
    <row r="715" spans="2:4" x14ac:dyDescent="0.35">
      <c r="B715" s="50"/>
      <c r="C715" s="50"/>
      <c r="D715" s="49"/>
    </row>
    <row r="716" spans="2:4" x14ac:dyDescent="0.35">
      <c r="B716" s="50"/>
      <c r="C716" s="50"/>
      <c r="D716" s="49"/>
    </row>
    <row r="717" spans="2:4" x14ac:dyDescent="0.35">
      <c r="B717" s="50"/>
      <c r="C717" s="50"/>
      <c r="D717" s="49"/>
    </row>
    <row r="718" spans="2:4" x14ac:dyDescent="0.35">
      <c r="B718" s="50"/>
      <c r="C718" s="50"/>
      <c r="D718" s="49"/>
    </row>
    <row r="719" spans="2:4" x14ac:dyDescent="0.35">
      <c r="B719" s="50"/>
      <c r="C719" s="50"/>
      <c r="D719" s="49"/>
    </row>
    <row r="720" spans="2:4" x14ac:dyDescent="0.35">
      <c r="B720" s="50"/>
      <c r="C720" s="50"/>
      <c r="D720" s="49"/>
    </row>
    <row r="721" spans="2:4" x14ac:dyDescent="0.35">
      <c r="B721" s="50"/>
      <c r="C721" s="50"/>
      <c r="D721" s="49"/>
    </row>
    <row r="722" spans="2:4" x14ac:dyDescent="0.35">
      <c r="B722" s="50"/>
      <c r="C722" s="50"/>
      <c r="D722" s="49"/>
    </row>
    <row r="723" spans="2:4" x14ac:dyDescent="0.35">
      <c r="B723" s="50"/>
      <c r="C723" s="50"/>
      <c r="D723" s="49"/>
    </row>
    <row r="724" spans="2:4" x14ac:dyDescent="0.35">
      <c r="B724" s="50"/>
      <c r="C724" s="50"/>
      <c r="D724" s="49"/>
    </row>
    <row r="725" spans="2:4" x14ac:dyDescent="0.35">
      <c r="B725" s="50"/>
      <c r="C725" s="50"/>
      <c r="D725" s="49"/>
    </row>
    <row r="726" spans="2:4" x14ac:dyDescent="0.35">
      <c r="B726" s="50"/>
      <c r="C726" s="50"/>
      <c r="D726" s="49"/>
    </row>
    <row r="727" spans="2:4" x14ac:dyDescent="0.35">
      <c r="B727" s="50"/>
      <c r="C727" s="50"/>
      <c r="D727" s="49"/>
    </row>
    <row r="728" spans="2:4" x14ac:dyDescent="0.35">
      <c r="B728" s="50"/>
      <c r="C728" s="50"/>
      <c r="D728" s="49"/>
    </row>
    <row r="729" spans="2:4" x14ac:dyDescent="0.35">
      <c r="B729" s="50"/>
      <c r="C729" s="50"/>
      <c r="D729" s="49"/>
    </row>
    <row r="730" spans="2:4" x14ac:dyDescent="0.35">
      <c r="B730" s="50"/>
      <c r="C730" s="50"/>
      <c r="D730" s="49"/>
    </row>
    <row r="731" spans="2:4" x14ac:dyDescent="0.35">
      <c r="B731" s="50"/>
      <c r="C731" s="50"/>
      <c r="D731" s="49"/>
    </row>
    <row r="732" spans="2:4" x14ac:dyDescent="0.35">
      <c r="B732" s="50"/>
      <c r="C732" s="50"/>
      <c r="D732" s="49"/>
    </row>
    <row r="733" spans="2:4" x14ac:dyDescent="0.35">
      <c r="B733" s="50"/>
      <c r="C733" s="50"/>
      <c r="D733" s="49"/>
    </row>
    <row r="734" spans="2:4" x14ac:dyDescent="0.35">
      <c r="B734" s="50"/>
      <c r="C734" s="50"/>
      <c r="D734" s="49"/>
    </row>
    <row r="735" spans="2:4" x14ac:dyDescent="0.35">
      <c r="B735" s="50"/>
      <c r="C735" s="50"/>
      <c r="D735" s="49"/>
    </row>
    <row r="736" spans="2:4" x14ac:dyDescent="0.35">
      <c r="B736" s="50"/>
      <c r="C736" s="50"/>
      <c r="D736" s="49"/>
    </row>
    <row r="737" spans="2:4" x14ac:dyDescent="0.35">
      <c r="B737" s="50"/>
      <c r="C737" s="50"/>
      <c r="D737" s="49"/>
    </row>
    <row r="738" spans="2:4" x14ac:dyDescent="0.35">
      <c r="B738" s="50"/>
      <c r="C738" s="50"/>
      <c r="D738" s="49"/>
    </row>
    <row r="739" spans="2:4" x14ac:dyDescent="0.35">
      <c r="B739" s="50"/>
      <c r="C739" s="50"/>
      <c r="D739" s="49"/>
    </row>
    <row r="740" spans="2:4" x14ac:dyDescent="0.35">
      <c r="B740" s="50"/>
      <c r="C740" s="50"/>
      <c r="D740" s="49"/>
    </row>
    <row r="741" spans="2:4" x14ac:dyDescent="0.35">
      <c r="B741" s="50"/>
      <c r="C741" s="50"/>
      <c r="D741" s="49"/>
    </row>
    <row r="742" spans="2:4" x14ac:dyDescent="0.35">
      <c r="B742" s="50"/>
      <c r="C742" s="50"/>
      <c r="D742" s="49"/>
    </row>
    <row r="743" spans="2:4" x14ac:dyDescent="0.35">
      <c r="B743" s="50"/>
      <c r="C743" s="50"/>
      <c r="D743" s="49"/>
    </row>
    <row r="744" spans="2:4" x14ac:dyDescent="0.35">
      <c r="B744" s="50"/>
      <c r="C744" s="50"/>
      <c r="D744" s="49"/>
    </row>
    <row r="745" spans="2:4" x14ac:dyDescent="0.35">
      <c r="B745" s="50"/>
      <c r="C745" s="50"/>
      <c r="D745" s="49"/>
    </row>
    <row r="746" spans="2:4" x14ac:dyDescent="0.35">
      <c r="B746" s="50"/>
      <c r="C746" s="50"/>
      <c r="D746" s="49"/>
    </row>
    <row r="747" spans="2:4" x14ac:dyDescent="0.35">
      <c r="B747" s="50"/>
      <c r="C747" s="50"/>
      <c r="D747" s="49"/>
    </row>
    <row r="748" spans="2:4" x14ac:dyDescent="0.35">
      <c r="B748" s="50"/>
      <c r="C748" s="50"/>
      <c r="D748" s="49"/>
    </row>
    <row r="749" spans="2:4" x14ac:dyDescent="0.35">
      <c r="B749" s="50"/>
      <c r="C749" s="50"/>
      <c r="D749" s="49"/>
    </row>
    <row r="750" spans="2:4" x14ac:dyDescent="0.35">
      <c r="B750" s="50"/>
      <c r="C750" s="50"/>
      <c r="D750" s="49"/>
    </row>
    <row r="751" spans="2:4" x14ac:dyDescent="0.35">
      <c r="B751" s="50"/>
      <c r="C751" s="50"/>
      <c r="D751" s="49"/>
    </row>
    <row r="752" spans="2:4" x14ac:dyDescent="0.35">
      <c r="B752" s="50"/>
      <c r="C752" s="50"/>
      <c r="D752" s="49"/>
    </row>
    <row r="753" spans="2:4" x14ac:dyDescent="0.35">
      <c r="B753" s="50"/>
      <c r="C753" s="50"/>
      <c r="D753" s="49"/>
    </row>
    <row r="754" spans="2:4" x14ac:dyDescent="0.35">
      <c r="B754" s="50"/>
      <c r="C754" s="50"/>
      <c r="D754" s="49"/>
    </row>
    <row r="755" spans="2:4" x14ac:dyDescent="0.35">
      <c r="B755" s="50"/>
      <c r="C755" s="50"/>
      <c r="D755" s="49"/>
    </row>
    <row r="756" spans="2:4" x14ac:dyDescent="0.35">
      <c r="B756" s="50"/>
      <c r="C756" s="50"/>
      <c r="D756" s="49"/>
    </row>
    <row r="757" spans="2:4" x14ac:dyDescent="0.35">
      <c r="B757" s="50"/>
      <c r="C757" s="50"/>
      <c r="D757" s="49"/>
    </row>
    <row r="758" spans="2:4" x14ac:dyDescent="0.35">
      <c r="B758" s="50"/>
      <c r="C758" s="50"/>
      <c r="D758" s="49"/>
    </row>
    <row r="759" spans="2:4" x14ac:dyDescent="0.35">
      <c r="B759" s="50"/>
      <c r="C759" s="50"/>
      <c r="D759" s="49"/>
    </row>
    <row r="760" spans="2:4" x14ac:dyDescent="0.35">
      <c r="B760" s="50"/>
      <c r="C760" s="50"/>
      <c r="D760" s="49"/>
    </row>
    <row r="761" spans="2:4" x14ac:dyDescent="0.35">
      <c r="B761" s="50"/>
      <c r="C761" s="50"/>
      <c r="D761" s="49"/>
    </row>
    <row r="762" spans="2:4" x14ac:dyDescent="0.35">
      <c r="B762" s="50"/>
      <c r="C762" s="50"/>
      <c r="D762" s="49"/>
    </row>
    <row r="763" spans="2:4" x14ac:dyDescent="0.35">
      <c r="B763" s="50"/>
      <c r="C763" s="50"/>
      <c r="D763" s="49"/>
    </row>
    <row r="764" spans="2:4" x14ac:dyDescent="0.35">
      <c r="B764" s="50"/>
      <c r="C764" s="50"/>
      <c r="D764" s="49"/>
    </row>
    <row r="765" spans="2:4" x14ac:dyDescent="0.35">
      <c r="B765" s="50"/>
      <c r="C765" s="50"/>
      <c r="D765" s="49"/>
    </row>
    <row r="766" spans="2:4" x14ac:dyDescent="0.35">
      <c r="B766" s="50"/>
      <c r="C766" s="50"/>
      <c r="D766" s="49"/>
    </row>
    <row r="767" spans="2:4" x14ac:dyDescent="0.35">
      <c r="B767" s="50"/>
      <c r="C767" s="50"/>
      <c r="D767" s="49"/>
    </row>
    <row r="768" spans="2:4" x14ac:dyDescent="0.35">
      <c r="B768" s="50"/>
      <c r="C768" s="50"/>
      <c r="D768" s="49"/>
    </row>
    <row r="769" spans="2:4" x14ac:dyDescent="0.35">
      <c r="B769" s="50"/>
      <c r="C769" s="50"/>
      <c r="D769" s="49"/>
    </row>
    <row r="770" spans="2:4" x14ac:dyDescent="0.35">
      <c r="B770" s="50"/>
      <c r="C770" s="50"/>
      <c r="D770" s="49"/>
    </row>
    <row r="771" spans="2:4" x14ac:dyDescent="0.35">
      <c r="B771" s="50"/>
      <c r="C771" s="50"/>
      <c r="D771" s="49"/>
    </row>
    <row r="772" spans="2:4" x14ac:dyDescent="0.35">
      <c r="B772" s="50"/>
      <c r="C772" s="50"/>
      <c r="D772" s="49"/>
    </row>
    <row r="773" spans="2:4" x14ac:dyDescent="0.35">
      <c r="B773" s="50"/>
      <c r="C773" s="50"/>
      <c r="D773" s="49"/>
    </row>
    <row r="774" spans="2:4" x14ac:dyDescent="0.35">
      <c r="B774" s="50"/>
      <c r="C774" s="50"/>
      <c r="D774" s="49"/>
    </row>
    <row r="775" spans="2:4" x14ac:dyDescent="0.35">
      <c r="B775" s="50"/>
      <c r="C775" s="50"/>
      <c r="D775" s="49"/>
    </row>
    <row r="776" spans="2:4" x14ac:dyDescent="0.35">
      <c r="B776" s="50"/>
      <c r="C776" s="50"/>
      <c r="D776" s="49"/>
    </row>
    <row r="777" spans="2:4" x14ac:dyDescent="0.35">
      <c r="B777" s="50"/>
      <c r="C777" s="50"/>
      <c r="D777" s="49"/>
    </row>
    <row r="778" spans="2:4" x14ac:dyDescent="0.35">
      <c r="B778" s="50"/>
      <c r="C778" s="50"/>
      <c r="D778" s="49"/>
    </row>
    <row r="779" spans="2:4" x14ac:dyDescent="0.35">
      <c r="B779" s="50"/>
      <c r="C779" s="50"/>
      <c r="D779" s="49"/>
    </row>
    <row r="780" spans="2:4" x14ac:dyDescent="0.35">
      <c r="B780" s="50"/>
      <c r="C780" s="50"/>
      <c r="D780" s="49"/>
    </row>
    <row r="781" spans="2:4" x14ac:dyDescent="0.35">
      <c r="B781" s="50"/>
      <c r="C781" s="50"/>
      <c r="D781" s="49"/>
    </row>
    <row r="782" spans="2:4" x14ac:dyDescent="0.35">
      <c r="B782" s="50"/>
      <c r="C782" s="50"/>
      <c r="D782" s="49"/>
    </row>
    <row r="783" spans="2:4" x14ac:dyDescent="0.35">
      <c r="B783" s="50"/>
      <c r="C783" s="50"/>
      <c r="D783" s="49"/>
    </row>
    <row r="784" spans="2:4" x14ac:dyDescent="0.35">
      <c r="B784" s="50"/>
      <c r="C784" s="50"/>
      <c r="D784" s="49"/>
    </row>
    <row r="785" spans="2:4" x14ac:dyDescent="0.35">
      <c r="B785" s="50"/>
      <c r="C785" s="50"/>
      <c r="D785" s="49"/>
    </row>
    <row r="786" spans="2:4" x14ac:dyDescent="0.35">
      <c r="B786" s="50"/>
      <c r="C786" s="50"/>
      <c r="D786" s="49"/>
    </row>
    <row r="787" spans="2:4" x14ac:dyDescent="0.35">
      <c r="B787" s="50"/>
      <c r="C787" s="50"/>
      <c r="D787" s="49"/>
    </row>
    <row r="788" spans="2:4" x14ac:dyDescent="0.35">
      <c r="B788" s="50"/>
      <c r="C788" s="50"/>
      <c r="D788" s="49"/>
    </row>
    <row r="789" spans="2:4" x14ac:dyDescent="0.35">
      <c r="B789" s="50"/>
      <c r="C789" s="50"/>
      <c r="D789" s="49"/>
    </row>
    <row r="790" spans="2:4" x14ac:dyDescent="0.35">
      <c r="B790" s="50"/>
      <c r="C790" s="50"/>
      <c r="D790" s="49"/>
    </row>
    <row r="791" spans="2:4" x14ac:dyDescent="0.35">
      <c r="B791" s="50"/>
      <c r="C791" s="50"/>
      <c r="D791" s="49"/>
    </row>
    <row r="792" spans="2:4" x14ac:dyDescent="0.35">
      <c r="B792" s="50"/>
      <c r="C792" s="50"/>
      <c r="D792" s="49"/>
    </row>
    <row r="793" spans="2:4" x14ac:dyDescent="0.35">
      <c r="B793" s="50"/>
      <c r="C793" s="50"/>
      <c r="D793" s="49"/>
    </row>
    <row r="794" spans="2:4" x14ac:dyDescent="0.35">
      <c r="B794" s="50"/>
      <c r="C794" s="50"/>
      <c r="D794" s="49"/>
    </row>
    <row r="795" spans="2:4" x14ac:dyDescent="0.35">
      <c r="B795" s="50"/>
      <c r="C795" s="50"/>
      <c r="D795" s="49"/>
    </row>
    <row r="796" spans="2:4" x14ac:dyDescent="0.35">
      <c r="B796" s="50"/>
      <c r="C796" s="50"/>
      <c r="D796" s="49"/>
    </row>
    <row r="797" spans="2:4" x14ac:dyDescent="0.35">
      <c r="B797" s="50"/>
      <c r="C797" s="50"/>
      <c r="D797" s="49"/>
    </row>
    <row r="798" spans="2:4" x14ac:dyDescent="0.35">
      <c r="B798" s="50"/>
      <c r="C798" s="50"/>
      <c r="D798" s="49"/>
    </row>
    <row r="799" spans="2:4" x14ac:dyDescent="0.35">
      <c r="B799" s="50"/>
      <c r="C799" s="50"/>
      <c r="D799" s="49"/>
    </row>
    <row r="800" spans="2:4" x14ac:dyDescent="0.35">
      <c r="B800" s="50"/>
      <c r="C800" s="50"/>
      <c r="D800" s="49"/>
    </row>
    <row r="801" spans="2:4" x14ac:dyDescent="0.35">
      <c r="B801" s="50"/>
      <c r="C801" s="50"/>
      <c r="D801" s="49"/>
    </row>
    <row r="802" spans="2:4" x14ac:dyDescent="0.35">
      <c r="B802" s="50"/>
      <c r="C802" s="50"/>
      <c r="D802" s="49"/>
    </row>
    <row r="803" spans="2:4" x14ac:dyDescent="0.35">
      <c r="B803" s="50"/>
      <c r="C803" s="50"/>
      <c r="D803" s="49"/>
    </row>
    <row r="804" spans="2:4" x14ac:dyDescent="0.35">
      <c r="B804" s="50"/>
      <c r="C804" s="50"/>
      <c r="D804" s="49"/>
    </row>
    <row r="805" spans="2:4" x14ac:dyDescent="0.35">
      <c r="B805" s="50"/>
      <c r="C805" s="50"/>
      <c r="D805" s="49"/>
    </row>
    <row r="806" spans="2:4" x14ac:dyDescent="0.35">
      <c r="B806" s="50"/>
      <c r="C806" s="50"/>
      <c r="D806" s="49"/>
    </row>
    <row r="807" spans="2:4" x14ac:dyDescent="0.35">
      <c r="B807" s="50"/>
      <c r="C807" s="50"/>
      <c r="D807" s="49"/>
    </row>
    <row r="808" spans="2:4" x14ac:dyDescent="0.35">
      <c r="B808" s="50"/>
      <c r="C808" s="50"/>
      <c r="D808" s="49"/>
    </row>
    <row r="809" spans="2:4" x14ac:dyDescent="0.35">
      <c r="B809" s="50"/>
      <c r="C809" s="50"/>
      <c r="D809" s="49"/>
    </row>
    <row r="810" spans="2:4" x14ac:dyDescent="0.35">
      <c r="B810" s="50"/>
      <c r="C810" s="50"/>
      <c r="D810" s="49"/>
    </row>
    <row r="811" spans="2:4" x14ac:dyDescent="0.35">
      <c r="B811" s="50"/>
      <c r="C811" s="50"/>
      <c r="D811" s="49"/>
    </row>
    <row r="812" spans="2:4" x14ac:dyDescent="0.35">
      <c r="B812" s="50"/>
      <c r="C812" s="50"/>
      <c r="D812" s="49"/>
    </row>
    <row r="813" spans="2:4" x14ac:dyDescent="0.35">
      <c r="B813" s="50"/>
      <c r="C813" s="50"/>
      <c r="D813" s="49"/>
    </row>
    <row r="814" spans="2:4" x14ac:dyDescent="0.35">
      <c r="B814" s="50"/>
      <c r="C814" s="50"/>
      <c r="D814" s="49"/>
    </row>
    <row r="815" spans="2:4" x14ac:dyDescent="0.35">
      <c r="B815" s="50"/>
      <c r="C815" s="50"/>
      <c r="D815" s="49"/>
    </row>
    <row r="816" spans="2:4" x14ac:dyDescent="0.35">
      <c r="B816" s="50"/>
      <c r="C816" s="50"/>
      <c r="D816" s="49"/>
    </row>
    <row r="817" spans="2:4" x14ac:dyDescent="0.35">
      <c r="B817" s="50"/>
      <c r="C817" s="50"/>
      <c r="D817" s="49"/>
    </row>
    <row r="818" spans="2:4" x14ac:dyDescent="0.35">
      <c r="B818" s="50"/>
      <c r="C818" s="50"/>
      <c r="D818" s="49"/>
    </row>
    <row r="819" spans="2:4" x14ac:dyDescent="0.35">
      <c r="B819" s="50"/>
      <c r="C819" s="50"/>
      <c r="D819" s="49"/>
    </row>
    <row r="820" spans="2:4" x14ac:dyDescent="0.35">
      <c r="B820" s="50"/>
      <c r="C820" s="50"/>
      <c r="D820" s="49"/>
    </row>
    <row r="821" spans="2:4" x14ac:dyDescent="0.35">
      <c r="B821" s="50"/>
      <c r="C821" s="50"/>
      <c r="D821" s="49"/>
    </row>
    <row r="822" spans="2:4" x14ac:dyDescent="0.35">
      <c r="B822" s="50"/>
      <c r="C822" s="50"/>
      <c r="D822" s="49"/>
    </row>
    <row r="823" spans="2:4" x14ac:dyDescent="0.35">
      <c r="B823" s="50"/>
      <c r="C823" s="50"/>
      <c r="D823" s="49"/>
    </row>
    <row r="824" spans="2:4" x14ac:dyDescent="0.35">
      <c r="B824" s="50"/>
      <c r="C824" s="50"/>
      <c r="D824" s="49"/>
    </row>
    <row r="825" spans="2:4" x14ac:dyDescent="0.35">
      <c r="B825" s="50"/>
      <c r="C825" s="50"/>
      <c r="D825" s="49"/>
    </row>
    <row r="826" spans="2:4" x14ac:dyDescent="0.35">
      <c r="B826" s="50"/>
      <c r="C826" s="50"/>
      <c r="D826" s="49"/>
    </row>
    <row r="827" spans="2:4" x14ac:dyDescent="0.35">
      <c r="B827" s="50"/>
      <c r="C827" s="50"/>
      <c r="D827" s="49"/>
    </row>
    <row r="828" spans="2:4" x14ac:dyDescent="0.35">
      <c r="B828" s="50"/>
      <c r="C828" s="50"/>
      <c r="D828" s="49"/>
    </row>
    <row r="829" spans="2:4" x14ac:dyDescent="0.35">
      <c r="B829" s="50"/>
      <c r="C829" s="50"/>
      <c r="D829" s="49"/>
    </row>
    <row r="830" spans="2:4" x14ac:dyDescent="0.35">
      <c r="B830" s="50"/>
      <c r="C830" s="50"/>
      <c r="D830" s="49"/>
    </row>
    <row r="831" spans="2:4" x14ac:dyDescent="0.35">
      <c r="B831" s="50"/>
      <c r="C831" s="50"/>
      <c r="D831" s="49"/>
    </row>
    <row r="832" spans="2:4" x14ac:dyDescent="0.35">
      <c r="B832" s="50"/>
      <c r="C832" s="50"/>
      <c r="D832" s="49"/>
    </row>
    <row r="833" spans="2:4" x14ac:dyDescent="0.35">
      <c r="B833" s="50"/>
      <c r="C833" s="50"/>
      <c r="D833" s="49"/>
    </row>
    <row r="834" spans="2:4" x14ac:dyDescent="0.35">
      <c r="B834" s="50"/>
      <c r="C834" s="50"/>
      <c r="D834" s="49"/>
    </row>
    <row r="835" spans="2:4" x14ac:dyDescent="0.35">
      <c r="B835" s="50"/>
      <c r="C835" s="50"/>
      <c r="D835" s="49"/>
    </row>
    <row r="836" spans="2:4" x14ac:dyDescent="0.35">
      <c r="B836" s="50"/>
      <c r="C836" s="50"/>
      <c r="D836" s="49"/>
    </row>
    <row r="837" spans="2:4" x14ac:dyDescent="0.35">
      <c r="B837" s="50"/>
      <c r="C837" s="50"/>
      <c r="D837" s="49"/>
    </row>
    <row r="838" spans="2:4" x14ac:dyDescent="0.35">
      <c r="B838" s="50"/>
      <c r="C838" s="50"/>
      <c r="D838" s="49"/>
    </row>
    <row r="839" spans="2:4" x14ac:dyDescent="0.35">
      <c r="B839" s="50"/>
      <c r="C839" s="50"/>
      <c r="D839" s="49"/>
    </row>
    <row r="840" spans="2:4" x14ac:dyDescent="0.35">
      <c r="B840" s="50"/>
      <c r="C840" s="50"/>
      <c r="D840" s="49"/>
    </row>
    <row r="841" spans="2:4" x14ac:dyDescent="0.35">
      <c r="B841" s="50"/>
      <c r="C841" s="50"/>
      <c r="D841" s="49"/>
    </row>
    <row r="842" spans="2:4" x14ac:dyDescent="0.35">
      <c r="B842" s="50"/>
      <c r="C842" s="50"/>
      <c r="D842" s="49"/>
    </row>
    <row r="843" spans="2:4" x14ac:dyDescent="0.35">
      <c r="B843" s="50"/>
      <c r="C843" s="50"/>
      <c r="D843" s="49"/>
    </row>
    <row r="844" spans="2:4" x14ac:dyDescent="0.35">
      <c r="B844" s="50"/>
      <c r="C844" s="50"/>
      <c r="D844" s="49"/>
    </row>
    <row r="845" spans="2:4" x14ac:dyDescent="0.35">
      <c r="B845" s="50"/>
      <c r="C845" s="50"/>
      <c r="D845" s="49"/>
    </row>
    <row r="846" spans="2:4" x14ac:dyDescent="0.35">
      <c r="B846" s="50"/>
      <c r="C846" s="50"/>
      <c r="D846" s="49"/>
    </row>
    <row r="847" spans="2:4" x14ac:dyDescent="0.35">
      <c r="B847" s="50"/>
      <c r="C847" s="50"/>
      <c r="D847" s="49"/>
    </row>
    <row r="848" spans="2:4" x14ac:dyDescent="0.35">
      <c r="B848" s="50"/>
      <c r="C848" s="50"/>
      <c r="D848" s="49"/>
    </row>
    <row r="849" spans="2:4" x14ac:dyDescent="0.35">
      <c r="B849" s="50"/>
      <c r="C849" s="50"/>
      <c r="D849" s="49"/>
    </row>
    <row r="850" spans="2:4" x14ac:dyDescent="0.35">
      <c r="B850" s="50"/>
      <c r="C850" s="50"/>
      <c r="D850" s="49"/>
    </row>
    <row r="851" spans="2:4" x14ac:dyDescent="0.35">
      <c r="B851" s="50"/>
      <c r="C851" s="50"/>
      <c r="D851" s="49"/>
    </row>
    <row r="852" spans="2:4" x14ac:dyDescent="0.35">
      <c r="B852" s="50"/>
      <c r="C852" s="50"/>
      <c r="D852" s="49"/>
    </row>
    <row r="853" spans="2:4" x14ac:dyDescent="0.35">
      <c r="B853" s="50"/>
      <c r="C853" s="50"/>
      <c r="D853" s="49"/>
    </row>
    <row r="854" spans="2:4" x14ac:dyDescent="0.35">
      <c r="B854" s="50"/>
      <c r="C854" s="50"/>
      <c r="D854" s="49"/>
    </row>
    <row r="855" spans="2:4" x14ac:dyDescent="0.35">
      <c r="B855" s="50"/>
      <c r="C855" s="50"/>
      <c r="D855" s="49"/>
    </row>
    <row r="856" spans="2:4" x14ac:dyDescent="0.35">
      <c r="B856" s="50"/>
      <c r="C856" s="50"/>
      <c r="D856" s="49"/>
    </row>
    <row r="857" spans="2:4" x14ac:dyDescent="0.35">
      <c r="B857" s="50"/>
      <c r="C857" s="50"/>
      <c r="D857" s="49"/>
    </row>
    <row r="858" spans="2:4" x14ac:dyDescent="0.35">
      <c r="B858" s="50"/>
      <c r="C858" s="50"/>
      <c r="D858" s="49"/>
    </row>
    <row r="859" spans="2:4" x14ac:dyDescent="0.35">
      <c r="B859" s="50"/>
      <c r="C859" s="50"/>
      <c r="D859" s="49"/>
    </row>
    <row r="860" spans="2:4" x14ac:dyDescent="0.35">
      <c r="B860" s="50"/>
      <c r="C860" s="50"/>
      <c r="D860" s="49"/>
    </row>
    <row r="861" spans="2:4" x14ac:dyDescent="0.35">
      <c r="B861" s="50"/>
      <c r="C861" s="50"/>
      <c r="D861" s="49"/>
    </row>
    <row r="862" spans="2:4" x14ac:dyDescent="0.35">
      <c r="B862" s="50"/>
      <c r="C862" s="50"/>
      <c r="D862" s="49"/>
    </row>
    <row r="863" spans="2:4" x14ac:dyDescent="0.35">
      <c r="B863" s="50"/>
      <c r="C863" s="50"/>
      <c r="D863" s="49"/>
    </row>
    <row r="864" spans="2:4" x14ac:dyDescent="0.35">
      <c r="B864" s="50"/>
      <c r="C864" s="50"/>
      <c r="D864" s="49"/>
    </row>
    <row r="865" spans="2:4" x14ac:dyDescent="0.35">
      <c r="B865" s="50"/>
      <c r="C865" s="50"/>
      <c r="D865" s="49"/>
    </row>
    <row r="866" spans="2:4" x14ac:dyDescent="0.35">
      <c r="B866" s="50"/>
      <c r="C866" s="50"/>
      <c r="D866" s="49"/>
    </row>
    <row r="867" spans="2:4" x14ac:dyDescent="0.35">
      <c r="B867" s="50"/>
      <c r="C867" s="50"/>
      <c r="D867" s="49"/>
    </row>
    <row r="868" spans="2:4" x14ac:dyDescent="0.35">
      <c r="B868" s="50"/>
      <c r="C868" s="50"/>
      <c r="D868" s="49"/>
    </row>
    <row r="869" spans="2:4" x14ac:dyDescent="0.35">
      <c r="B869" s="50"/>
      <c r="C869" s="50"/>
      <c r="D869" s="49"/>
    </row>
    <row r="870" spans="2:4" x14ac:dyDescent="0.35">
      <c r="B870" s="50"/>
      <c r="C870" s="50"/>
      <c r="D870" s="49"/>
    </row>
    <row r="871" spans="2:4" x14ac:dyDescent="0.35">
      <c r="B871" s="50"/>
      <c r="C871" s="50"/>
      <c r="D871" s="49"/>
    </row>
    <row r="872" spans="2:4" x14ac:dyDescent="0.35">
      <c r="B872" s="50"/>
      <c r="C872" s="50"/>
      <c r="D872" s="49"/>
    </row>
    <row r="873" spans="2:4" x14ac:dyDescent="0.35">
      <c r="B873" s="50"/>
      <c r="C873" s="50"/>
      <c r="D873" s="49"/>
    </row>
    <row r="874" spans="2:4" x14ac:dyDescent="0.35">
      <c r="B874" s="50"/>
      <c r="C874" s="50"/>
      <c r="D874" s="49"/>
    </row>
    <row r="875" spans="2:4" x14ac:dyDescent="0.35">
      <c r="B875" s="50"/>
      <c r="C875" s="50"/>
      <c r="D875" s="49"/>
    </row>
    <row r="876" spans="2:4" x14ac:dyDescent="0.35">
      <c r="B876" s="50"/>
      <c r="C876" s="50"/>
      <c r="D876" s="49"/>
    </row>
    <row r="877" spans="2:4" x14ac:dyDescent="0.35">
      <c r="B877" s="50"/>
      <c r="C877" s="50"/>
      <c r="D877" s="49"/>
    </row>
    <row r="878" spans="2:4" x14ac:dyDescent="0.35">
      <c r="B878" s="50"/>
      <c r="C878" s="50"/>
      <c r="D878" s="49"/>
    </row>
    <row r="879" spans="2:4" x14ac:dyDescent="0.35">
      <c r="B879" s="50"/>
      <c r="C879" s="50"/>
      <c r="D879" s="49"/>
    </row>
    <row r="880" spans="2:4" x14ac:dyDescent="0.35">
      <c r="B880" s="50"/>
      <c r="C880" s="50"/>
      <c r="D880" s="49"/>
    </row>
    <row r="881" spans="2:4" x14ac:dyDescent="0.35">
      <c r="B881" s="50"/>
      <c r="C881" s="50"/>
      <c r="D881" s="49"/>
    </row>
    <row r="882" spans="2:4" x14ac:dyDescent="0.35">
      <c r="B882" s="50"/>
      <c r="C882" s="50"/>
      <c r="D882" s="49"/>
    </row>
    <row r="883" spans="2:4" x14ac:dyDescent="0.35">
      <c r="B883" s="50"/>
      <c r="C883" s="50"/>
      <c r="D883" s="49"/>
    </row>
    <row r="884" spans="2:4" x14ac:dyDescent="0.35">
      <c r="B884" s="50"/>
      <c r="C884" s="50"/>
      <c r="D884" s="49"/>
    </row>
    <row r="885" spans="2:4" x14ac:dyDescent="0.35">
      <c r="B885" s="50"/>
      <c r="C885" s="50"/>
      <c r="D885" s="49"/>
    </row>
    <row r="886" spans="2:4" x14ac:dyDescent="0.35">
      <c r="B886" s="50"/>
      <c r="C886" s="50"/>
      <c r="D886" s="49"/>
    </row>
    <row r="887" spans="2:4" x14ac:dyDescent="0.35">
      <c r="B887" s="50"/>
      <c r="C887" s="50"/>
      <c r="D887" s="49"/>
    </row>
    <row r="888" spans="2:4" x14ac:dyDescent="0.35">
      <c r="B888" s="50"/>
      <c r="C888" s="50"/>
      <c r="D888" s="49"/>
    </row>
    <row r="889" spans="2:4" x14ac:dyDescent="0.35">
      <c r="B889" s="50"/>
      <c r="C889" s="50"/>
      <c r="D889" s="49"/>
    </row>
    <row r="890" spans="2:4" x14ac:dyDescent="0.35">
      <c r="B890" s="50"/>
      <c r="C890" s="50"/>
      <c r="D890" s="49"/>
    </row>
    <row r="891" spans="2:4" x14ac:dyDescent="0.35">
      <c r="B891" s="50"/>
      <c r="C891" s="50"/>
      <c r="D891" s="49"/>
    </row>
    <row r="892" spans="2:4" x14ac:dyDescent="0.35">
      <c r="B892" s="50"/>
      <c r="C892" s="50"/>
      <c r="D892" s="49"/>
    </row>
    <row r="893" spans="2:4" x14ac:dyDescent="0.35">
      <c r="B893" s="50"/>
      <c r="C893" s="50"/>
      <c r="D893" s="49"/>
    </row>
    <row r="894" spans="2:4" x14ac:dyDescent="0.35">
      <c r="B894" s="50"/>
      <c r="C894" s="50"/>
      <c r="D894" s="49"/>
    </row>
    <row r="895" spans="2:4" x14ac:dyDescent="0.35">
      <c r="B895" s="50"/>
      <c r="C895" s="50"/>
      <c r="D895" s="49"/>
    </row>
    <row r="896" spans="2:4" x14ac:dyDescent="0.35">
      <c r="B896" s="50"/>
      <c r="C896" s="50"/>
      <c r="D896" s="49"/>
    </row>
    <row r="897" spans="2:4" x14ac:dyDescent="0.35">
      <c r="B897" s="50"/>
      <c r="C897" s="50"/>
      <c r="D897" s="49"/>
    </row>
    <row r="898" spans="2:4" x14ac:dyDescent="0.35">
      <c r="B898" s="50"/>
      <c r="C898" s="50"/>
      <c r="D898" s="49"/>
    </row>
    <row r="899" spans="2:4" x14ac:dyDescent="0.35">
      <c r="B899" s="50"/>
      <c r="C899" s="50"/>
      <c r="D899" s="49"/>
    </row>
    <row r="900" spans="2:4" x14ac:dyDescent="0.35">
      <c r="B900" s="50"/>
      <c r="C900" s="50"/>
      <c r="D900" s="49"/>
    </row>
    <row r="901" spans="2:4" x14ac:dyDescent="0.35">
      <c r="B901" s="50"/>
      <c r="C901" s="50"/>
      <c r="D901" s="49"/>
    </row>
    <row r="902" spans="2:4" x14ac:dyDescent="0.35">
      <c r="B902" s="50"/>
      <c r="C902" s="50"/>
      <c r="D902" s="49"/>
    </row>
    <row r="903" spans="2:4" x14ac:dyDescent="0.35">
      <c r="B903" s="50"/>
      <c r="C903" s="50"/>
      <c r="D903" s="49"/>
    </row>
    <row r="904" spans="2:4" x14ac:dyDescent="0.35">
      <c r="B904" s="50"/>
      <c r="C904" s="50"/>
      <c r="D904" s="49"/>
    </row>
    <row r="905" spans="2:4" x14ac:dyDescent="0.35">
      <c r="B905" s="50"/>
      <c r="C905" s="50"/>
      <c r="D905" s="49"/>
    </row>
    <row r="906" spans="2:4" x14ac:dyDescent="0.35">
      <c r="B906" s="50"/>
      <c r="C906" s="50"/>
      <c r="D906" s="49"/>
    </row>
    <row r="907" spans="2:4" x14ac:dyDescent="0.35">
      <c r="B907" s="50"/>
      <c r="C907" s="50"/>
      <c r="D907" s="49"/>
    </row>
    <row r="908" spans="2:4" x14ac:dyDescent="0.35">
      <c r="B908" s="50"/>
      <c r="C908" s="50"/>
      <c r="D908" s="49"/>
    </row>
    <row r="909" spans="2:4" x14ac:dyDescent="0.35">
      <c r="B909" s="50"/>
      <c r="C909" s="50"/>
      <c r="D909" s="49"/>
    </row>
    <row r="910" spans="2:4" x14ac:dyDescent="0.35">
      <c r="B910" s="50"/>
      <c r="C910" s="50"/>
      <c r="D910" s="49"/>
    </row>
    <row r="911" spans="2:4" x14ac:dyDescent="0.35">
      <c r="B911" s="50"/>
      <c r="C911" s="50"/>
      <c r="D911" s="49"/>
    </row>
    <row r="912" spans="2:4" x14ac:dyDescent="0.35">
      <c r="B912" s="50"/>
      <c r="C912" s="50"/>
      <c r="D912" s="49"/>
    </row>
    <row r="913" spans="2:4" x14ac:dyDescent="0.35">
      <c r="B913" s="50"/>
      <c r="C913" s="50"/>
      <c r="D913" s="49"/>
    </row>
    <row r="914" spans="2:4" x14ac:dyDescent="0.35">
      <c r="B914" s="50"/>
      <c r="C914" s="50"/>
      <c r="D914" s="49"/>
    </row>
    <row r="915" spans="2:4" x14ac:dyDescent="0.35">
      <c r="B915" s="50"/>
      <c r="C915" s="50"/>
      <c r="D915" s="49"/>
    </row>
    <row r="916" spans="2:4" x14ac:dyDescent="0.35">
      <c r="B916" s="50"/>
      <c r="C916" s="50"/>
      <c r="D916" s="49"/>
    </row>
    <row r="917" spans="2:4" x14ac:dyDescent="0.35">
      <c r="B917" s="50"/>
      <c r="C917" s="50"/>
      <c r="D917" s="49"/>
    </row>
    <row r="918" spans="2:4" x14ac:dyDescent="0.35">
      <c r="B918" s="50"/>
      <c r="C918" s="50"/>
      <c r="D918" s="49"/>
    </row>
    <row r="919" spans="2:4" x14ac:dyDescent="0.35">
      <c r="B919" s="50"/>
      <c r="C919" s="50"/>
      <c r="D919" s="49"/>
    </row>
    <row r="920" spans="2:4" x14ac:dyDescent="0.35">
      <c r="B920" s="50"/>
      <c r="C920" s="50"/>
      <c r="D920" s="49"/>
    </row>
    <row r="921" spans="2:4" x14ac:dyDescent="0.35">
      <c r="B921" s="50"/>
      <c r="C921" s="50"/>
      <c r="D921" s="49"/>
    </row>
    <row r="922" spans="2:4" x14ac:dyDescent="0.35">
      <c r="B922" s="50"/>
      <c r="C922" s="50"/>
      <c r="D922" s="49"/>
    </row>
    <row r="923" spans="2:4" x14ac:dyDescent="0.35">
      <c r="B923" s="50"/>
      <c r="C923" s="50"/>
      <c r="D923" s="49"/>
    </row>
    <row r="924" spans="2:4" x14ac:dyDescent="0.35">
      <c r="B924" s="50"/>
      <c r="C924" s="50"/>
      <c r="D924" s="49"/>
    </row>
    <row r="925" spans="2:4" x14ac:dyDescent="0.35">
      <c r="B925" s="50"/>
      <c r="C925" s="50"/>
      <c r="D925" s="49"/>
    </row>
    <row r="926" spans="2:4" x14ac:dyDescent="0.35">
      <c r="B926" s="50"/>
      <c r="C926" s="50"/>
      <c r="D926" s="49"/>
    </row>
    <row r="927" spans="2:4" x14ac:dyDescent="0.35">
      <c r="B927" s="50"/>
      <c r="C927" s="50"/>
      <c r="D927" s="49"/>
    </row>
    <row r="928" spans="2:4" x14ac:dyDescent="0.35">
      <c r="B928" s="50"/>
      <c r="C928" s="50"/>
      <c r="D928" s="49"/>
    </row>
    <row r="929" spans="2:4" x14ac:dyDescent="0.35">
      <c r="B929" s="50"/>
      <c r="C929" s="50"/>
      <c r="D929" s="49"/>
    </row>
    <row r="930" spans="2:4" x14ac:dyDescent="0.35">
      <c r="B930" s="50"/>
      <c r="C930" s="50"/>
      <c r="D930" s="49"/>
    </row>
    <row r="931" spans="2:4" x14ac:dyDescent="0.35">
      <c r="B931" s="50"/>
      <c r="C931" s="50"/>
      <c r="D931" s="49"/>
    </row>
    <row r="932" spans="2:4" x14ac:dyDescent="0.35">
      <c r="B932" s="50"/>
      <c r="C932" s="50"/>
      <c r="D932" s="49"/>
    </row>
    <row r="933" spans="2:4" x14ac:dyDescent="0.35">
      <c r="B933" s="50"/>
      <c r="C933" s="50"/>
      <c r="D933" s="49"/>
    </row>
    <row r="934" spans="2:4" x14ac:dyDescent="0.35">
      <c r="B934" s="50"/>
      <c r="C934" s="50"/>
      <c r="D934" s="49"/>
    </row>
    <row r="935" spans="2:4" x14ac:dyDescent="0.35">
      <c r="B935" s="50"/>
      <c r="C935" s="50"/>
      <c r="D935" s="49"/>
    </row>
    <row r="936" spans="2:4" x14ac:dyDescent="0.35">
      <c r="B936" s="50"/>
      <c r="C936" s="50"/>
      <c r="D936" s="49"/>
    </row>
    <row r="937" spans="2:4" x14ac:dyDescent="0.35">
      <c r="B937" s="50"/>
      <c r="C937" s="50"/>
      <c r="D937" s="49"/>
    </row>
    <row r="938" spans="2:4" x14ac:dyDescent="0.35">
      <c r="B938" s="50"/>
      <c r="C938" s="50"/>
      <c r="D938" s="49"/>
    </row>
    <row r="939" spans="2:4" x14ac:dyDescent="0.35">
      <c r="B939" s="50"/>
      <c r="C939" s="50"/>
      <c r="D939" s="49"/>
    </row>
    <row r="940" spans="2:4" x14ac:dyDescent="0.35">
      <c r="B940" s="50"/>
      <c r="C940" s="50"/>
      <c r="D940" s="49"/>
    </row>
    <row r="941" spans="2:4" x14ac:dyDescent="0.35">
      <c r="B941" s="50"/>
      <c r="C941" s="50"/>
      <c r="D941" s="49"/>
    </row>
    <row r="942" spans="2:4" x14ac:dyDescent="0.35">
      <c r="B942" s="50"/>
      <c r="C942" s="50"/>
      <c r="D942" s="49"/>
    </row>
    <row r="943" spans="2:4" x14ac:dyDescent="0.35">
      <c r="B943" s="50"/>
      <c r="C943" s="50"/>
      <c r="D943" s="49"/>
    </row>
    <row r="944" spans="2:4" x14ac:dyDescent="0.35">
      <c r="B944" s="50"/>
      <c r="C944" s="50"/>
      <c r="D944" s="49"/>
    </row>
    <row r="945" spans="2:4" x14ac:dyDescent="0.35">
      <c r="B945" s="50"/>
      <c r="C945" s="50"/>
      <c r="D945" s="49"/>
    </row>
    <row r="946" spans="2:4" x14ac:dyDescent="0.35">
      <c r="B946" s="50"/>
      <c r="C946" s="50"/>
      <c r="D946" s="49"/>
    </row>
    <row r="947" spans="2:4" x14ac:dyDescent="0.35">
      <c r="B947" s="50"/>
      <c r="C947" s="50"/>
      <c r="D947" s="49"/>
    </row>
    <row r="948" spans="2:4" x14ac:dyDescent="0.35">
      <c r="B948" s="50"/>
      <c r="C948" s="50"/>
      <c r="D948" s="49"/>
    </row>
    <row r="949" spans="2:4" x14ac:dyDescent="0.35">
      <c r="B949" s="50"/>
      <c r="C949" s="50"/>
      <c r="D949" s="49"/>
    </row>
    <row r="950" spans="2:4" x14ac:dyDescent="0.35">
      <c r="B950" s="50"/>
      <c r="C950" s="50"/>
      <c r="D950" s="49"/>
    </row>
    <row r="951" spans="2:4" x14ac:dyDescent="0.35">
      <c r="B951" s="50"/>
      <c r="C951" s="50"/>
      <c r="D951" s="49"/>
    </row>
    <row r="952" spans="2:4" x14ac:dyDescent="0.35">
      <c r="B952" s="50"/>
      <c r="C952" s="50"/>
      <c r="D952" s="49"/>
    </row>
    <row r="953" spans="2:4" x14ac:dyDescent="0.35">
      <c r="B953" s="50"/>
      <c r="C953" s="50"/>
      <c r="D953" s="49"/>
    </row>
    <row r="954" spans="2:4" x14ac:dyDescent="0.35">
      <c r="B954" s="50"/>
      <c r="C954" s="50"/>
      <c r="D954" s="49"/>
    </row>
    <row r="955" spans="2:4" x14ac:dyDescent="0.35">
      <c r="B955" s="50"/>
      <c r="C955" s="50"/>
      <c r="D955" s="49"/>
    </row>
    <row r="956" spans="2:4" x14ac:dyDescent="0.35">
      <c r="B956" s="50"/>
      <c r="C956" s="50"/>
      <c r="D956" s="49"/>
    </row>
    <row r="957" spans="2:4" x14ac:dyDescent="0.35">
      <c r="B957" s="50"/>
      <c r="C957" s="50"/>
      <c r="D957" s="49"/>
    </row>
    <row r="958" spans="2:4" x14ac:dyDescent="0.35">
      <c r="B958" s="50"/>
      <c r="C958" s="50"/>
      <c r="D958" s="49"/>
    </row>
    <row r="959" spans="2:4" x14ac:dyDescent="0.35">
      <c r="B959" s="50"/>
      <c r="C959" s="50"/>
      <c r="D959" s="49"/>
    </row>
    <row r="960" spans="2:4" x14ac:dyDescent="0.35">
      <c r="B960" s="50"/>
      <c r="C960" s="50"/>
      <c r="D960" s="49"/>
    </row>
    <row r="961" spans="2:4" x14ac:dyDescent="0.35">
      <c r="B961" s="50"/>
      <c r="C961" s="50"/>
      <c r="D961" s="49"/>
    </row>
    <row r="962" spans="2:4" x14ac:dyDescent="0.35">
      <c r="B962" s="50"/>
      <c r="C962" s="50"/>
      <c r="D962" s="49"/>
    </row>
    <row r="963" spans="2:4" x14ac:dyDescent="0.35">
      <c r="B963" s="50"/>
      <c r="C963" s="50"/>
      <c r="D963" s="49"/>
    </row>
    <row r="964" spans="2:4" x14ac:dyDescent="0.35">
      <c r="B964" s="50"/>
      <c r="C964" s="50"/>
      <c r="D964" s="49"/>
    </row>
    <row r="965" spans="2:4" x14ac:dyDescent="0.35">
      <c r="B965" s="50"/>
      <c r="C965" s="50"/>
      <c r="D965" s="49"/>
    </row>
    <row r="966" spans="2:4" x14ac:dyDescent="0.35">
      <c r="B966" s="50"/>
      <c r="C966" s="50"/>
      <c r="D966" s="49"/>
    </row>
    <row r="967" spans="2:4" x14ac:dyDescent="0.35">
      <c r="B967" s="50"/>
      <c r="C967" s="50"/>
      <c r="D967" s="49"/>
    </row>
    <row r="968" spans="2:4" x14ac:dyDescent="0.35">
      <c r="B968" s="50"/>
      <c r="C968" s="50"/>
      <c r="D968" s="49"/>
    </row>
    <row r="969" spans="2:4" x14ac:dyDescent="0.35">
      <c r="B969" s="50"/>
      <c r="C969" s="50"/>
      <c r="D969" s="49"/>
    </row>
    <row r="970" spans="2:4" x14ac:dyDescent="0.35">
      <c r="B970" s="50"/>
      <c r="C970" s="50"/>
      <c r="D970" s="49"/>
    </row>
    <row r="971" spans="2:4" x14ac:dyDescent="0.35">
      <c r="B971" s="50"/>
      <c r="C971" s="50"/>
      <c r="D971" s="49"/>
    </row>
    <row r="972" spans="2:4" x14ac:dyDescent="0.35">
      <c r="B972" s="50"/>
      <c r="C972" s="50"/>
      <c r="D972" s="49"/>
    </row>
    <row r="973" spans="2:4" x14ac:dyDescent="0.35">
      <c r="B973" s="50"/>
      <c r="C973" s="50"/>
      <c r="D973" s="49"/>
    </row>
    <row r="974" spans="2:4" x14ac:dyDescent="0.35">
      <c r="B974" s="50"/>
      <c r="C974" s="50"/>
      <c r="D974" s="49"/>
    </row>
    <row r="975" spans="2:4" x14ac:dyDescent="0.35">
      <c r="B975" s="50"/>
      <c r="C975" s="50"/>
      <c r="D975" s="49"/>
    </row>
    <row r="976" spans="2:4" x14ac:dyDescent="0.35">
      <c r="B976" s="50"/>
      <c r="C976" s="50"/>
      <c r="D976" s="49"/>
    </row>
    <row r="977" spans="2:4" x14ac:dyDescent="0.35">
      <c r="B977" s="50"/>
      <c r="C977" s="50"/>
      <c r="D977" s="49"/>
    </row>
    <row r="978" spans="2:4" x14ac:dyDescent="0.35">
      <c r="B978" s="50"/>
      <c r="C978" s="50"/>
      <c r="D978" s="49"/>
    </row>
    <row r="979" spans="2:4" x14ac:dyDescent="0.35">
      <c r="B979" s="50"/>
      <c r="C979" s="50"/>
      <c r="D979" s="49"/>
    </row>
    <row r="980" spans="2:4" x14ac:dyDescent="0.35">
      <c r="B980" s="50"/>
      <c r="C980" s="50"/>
      <c r="D980" s="49"/>
    </row>
    <row r="981" spans="2:4" x14ac:dyDescent="0.35">
      <c r="B981" s="50"/>
      <c r="C981" s="50"/>
      <c r="D981" s="49"/>
    </row>
    <row r="982" spans="2:4" x14ac:dyDescent="0.35">
      <c r="B982" s="50"/>
      <c r="C982" s="50"/>
      <c r="D982" s="49"/>
    </row>
    <row r="983" spans="2:4" x14ac:dyDescent="0.35">
      <c r="B983" s="50"/>
      <c r="C983" s="50"/>
      <c r="D983" s="49"/>
    </row>
    <row r="984" spans="2:4" x14ac:dyDescent="0.35">
      <c r="B984" s="50"/>
      <c r="C984" s="50"/>
      <c r="D984" s="49"/>
    </row>
    <row r="985" spans="2:4" x14ac:dyDescent="0.35">
      <c r="B985" s="50"/>
      <c r="C985" s="50"/>
      <c r="D985" s="49"/>
    </row>
    <row r="986" spans="2:4" x14ac:dyDescent="0.35">
      <c r="B986" s="50"/>
      <c r="C986" s="50"/>
      <c r="D986" s="49"/>
    </row>
    <row r="987" spans="2:4" x14ac:dyDescent="0.35">
      <c r="B987" s="50"/>
      <c r="C987" s="50"/>
      <c r="D987" s="49"/>
    </row>
    <row r="988" spans="2:4" x14ac:dyDescent="0.35">
      <c r="B988" s="50"/>
      <c r="C988" s="50"/>
      <c r="D988" s="49"/>
    </row>
    <row r="989" spans="2:4" x14ac:dyDescent="0.35">
      <c r="B989" s="50"/>
      <c r="C989" s="50"/>
      <c r="D989" s="49"/>
    </row>
    <row r="990" spans="2:4" x14ac:dyDescent="0.35">
      <c r="B990" s="50"/>
      <c r="C990" s="50"/>
      <c r="D990" s="49"/>
    </row>
    <row r="991" spans="2:4" x14ac:dyDescent="0.35">
      <c r="B991" s="50"/>
      <c r="C991" s="50"/>
      <c r="D991" s="49"/>
    </row>
    <row r="992" spans="2:4" x14ac:dyDescent="0.35">
      <c r="B992" s="50"/>
      <c r="C992" s="50"/>
      <c r="D992" s="49"/>
    </row>
    <row r="993" spans="2:4" x14ac:dyDescent="0.35">
      <c r="B993" s="50"/>
      <c r="C993" s="50"/>
      <c r="D993" s="49"/>
    </row>
    <row r="994" spans="2:4" x14ac:dyDescent="0.35">
      <c r="B994" s="50"/>
      <c r="C994" s="50"/>
      <c r="D994" s="49"/>
    </row>
    <row r="995" spans="2:4" x14ac:dyDescent="0.35">
      <c r="B995" s="50"/>
      <c r="C995" s="50"/>
      <c r="D995" s="49"/>
    </row>
    <row r="996" spans="2:4" x14ac:dyDescent="0.35">
      <c r="B996" s="50"/>
      <c r="C996" s="50"/>
      <c r="D996" s="49"/>
    </row>
    <row r="997" spans="2:4" x14ac:dyDescent="0.35">
      <c r="B997" s="50"/>
      <c r="C997" s="50"/>
      <c r="D997" s="49"/>
    </row>
    <row r="998" spans="2:4" x14ac:dyDescent="0.35">
      <c r="B998" s="50"/>
      <c r="C998" s="50"/>
      <c r="D998" s="49"/>
    </row>
    <row r="999" spans="2:4" x14ac:dyDescent="0.35">
      <c r="B999" s="50"/>
      <c r="C999" s="50"/>
      <c r="D999" s="49"/>
    </row>
    <row r="1000" spans="2:4" x14ac:dyDescent="0.35">
      <c r="B1000" s="50"/>
      <c r="C1000" s="50"/>
      <c r="D1000" s="49"/>
    </row>
    <row r="1001" spans="2:4" x14ac:dyDescent="0.35">
      <c r="B1001" s="50"/>
      <c r="C1001" s="50"/>
      <c r="D1001" s="49"/>
    </row>
  </sheetData>
  <sheetProtection sheet="1"/>
  <mergeCells count="43">
    <mergeCell ref="A1:G1"/>
    <mergeCell ref="A21:A23"/>
    <mergeCell ref="A29:A30"/>
    <mergeCell ref="A15:G15"/>
    <mergeCell ref="B16:C16"/>
    <mergeCell ref="A17:G17"/>
    <mergeCell ref="B18:C18"/>
    <mergeCell ref="B19:C19"/>
    <mergeCell ref="A20:G20"/>
    <mergeCell ref="B21:C21"/>
    <mergeCell ref="B22:C22"/>
    <mergeCell ref="B30:C30"/>
    <mergeCell ref="B23:C23"/>
    <mergeCell ref="A24:G24"/>
    <mergeCell ref="B25:C25"/>
    <mergeCell ref="A26:G26"/>
    <mergeCell ref="B27:C27"/>
    <mergeCell ref="B13:C14"/>
    <mergeCell ref="D13:D14"/>
    <mergeCell ref="A6:A7"/>
    <mergeCell ref="A9:A14"/>
    <mergeCell ref="A18:A19"/>
    <mergeCell ref="A8:G8"/>
    <mergeCell ref="B9:C10"/>
    <mergeCell ref="D9:D10"/>
    <mergeCell ref="B11:C12"/>
    <mergeCell ref="D11:D12"/>
    <mergeCell ref="B2:D2"/>
    <mergeCell ref="B3:C3"/>
    <mergeCell ref="B4:C4"/>
    <mergeCell ref="B5:C5"/>
    <mergeCell ref="B6:C7"/>
    <mergeCell ref="D6:D7"/>
    <mergeCell ref="A42:G42"/>
    <mergeCell ref="B43:D43"/>
    <mergeCell ref="A32:A33"/>
    <mergeCell ref="A35:A37"/>
    <mergeCell ref="A39:A41"/>
    <mergeCell ref="A28:G28"/>
    <mergeCell ref="B29:C29"/>
    <mergeCell ref="A31:G31"/>
    <mergeCell ref="A34:G34"/>
    <mergeCell ref="A38:G38"/>
  </mergeCells>
  <pageMargins left="0.7" right="0.7" top="0.75" bottom="0.75" header="0" footer="0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01"/>
  <sheetViews>
    <sheetView zoomScaleNormal="100" workbookViewId="0">
      <selection activeCell="C26" sqref="C26:D28"/>
    </sheetView>
  </sheetViews>
  <sheetFormatPr defaultColWidth="12.83203125" defaultRowHeight="14.25" x14ac:dyDescent="0.35"/>
  <cols>
    <col min="1" max="1" width="46.83203125" style="63" customWidth="1"/>
    <col min="2" max="2" width="45.6640625" style="65" customWidth="1"/>
    <col min="3" max="3" width="7" style="65" customWidth="1"/>
    <col min="4" max="4" width="7" style="63" bestFit="1" customWidth="1"/>
    <col min="5" max="6" width="11.83203125" style="63" bestFit="1" customWidth="1"/>
    <col min="7" max="7" width="12.5" style="63" customWidth="1"/>
    <col min="8" max="9" width="7.83203125" style="63" customWidth="1"/>
    <col min="10" max="25" width="10.1640625" style="63" customWidth="1"/>
    <col min="26" max="16384" width="12.83203125" style="63"/>
  </cols>
  <sheetData>
    <row r="1" spans="1:7" ht="39.75" customHeight="1" x14ac:dyDescent="0.25">
      <c r="A1" s="300" t="s">
        <v>459</v>
      </c>
      <c r="B1" s="300"/>
      <c r="C1" s="300"/>
      <c r="D1" s="300"/>
      <c r="E1" s="300"/>
      <c r="F1" s="300"/>
      <c r="G1" s="300"/>
    </row>
    <row r="2" spans="1:7" s="31" customFormat="1" ht="26.25" thickBot="1" x14ac:dyDescent="0.3">
      <c r="A2" s="64" t="s">
        <v>1</v>
      </c>
      <c r="B2" s="223" t="s">
        <v>2</v>
      </c>
      <c r="C2" s="223"/>
      <c r="D2" s="223"/>
      <c r="E2" s="64" t="s">
        <v>3</v>
      </c>
      <c r="F2" s="64" t="s">
        <v>4</v>
      </c>
      <c r="G2" s="64" t="s">
        <v>5</v>
      </c>
    </row>
    <row r="3" spans="1:7" ht="49.5" customHeight="1" x14ac:dyDescent="0.35">
      <c r="A3" s="66" t="s">
        <v>6</v>
      </c>
      <c r="B3" s="226" t="s">
        <v>516</v>
      </c>
      <c r="C3" s="227"/>
      <c r="D3" s="149"/>
      <c r="E3" s="137"/>
      <c r="F3" s="107">
        <f>($D$3*E3)+E3</f>
        <v>0</v>
      </c>
      <c r="G3" s="107">
        <f>($D$3*F3)+F3</f>
        <v>0</v>
      </c>
    </row>
    <row r="4" spans="1:7" ht="15.75" x14ac:dyDescent="0.35">
      <c r="A4" s="66" t="s">
        <v>284</v>
      </c>
      <c r="B4" s="226" t="s">
        <v>285</v>
      </c>
      <c r="C4" s="227"/>
      <c r="D4" s="149"/>
      <c r="E4" s="107">
        <f>E3*$D$4</f>
        <v>0</v>
      </c>
      <c r="F4" s="107">
        <f>F3*$D$4</f>
        <v>0</v>
      </c>
      <c r="G4" s="107">
        <f>G3*$D$4</f>
        <v>0</v>
      </c>
    </row>
    <row r="5" spans="1:7" ht="20.100000000000001" customHeight="1" x14ac:dyDescent="0.35">
      <c r="A5" s="66" t="s">
        <v>286</v>
      </c>
      <c r="B5" s="226" t="s">
        <v>511</v>
      </c>
      <c r="C5" s="227"/>
      <c r="D5" s="149"/>
      <c r="E5" s="107">
        <f t="shared" ref="E5:F5" si="0">$D5*E4</f>
        <v>0</v>
      </c>
      <c r="F5" s="107">
        <f t="shared" si="0"/>
        <v>0</v>
      </c>
      <c r="G5" s="107">
        <f>$D5*G4</f>
        <v>0</v>
      </c>
    </row>
    <row r="6" spans="1:7" ht="15.75" x14ac:dyDescent="0.35">
      <c r="A6" s="260" t="s">
        <v>318</v>
      </c>
      <c r="B6" s="254" t="s">
        <v>489</v>
      </c>
      <c r="C6" s="255"/>
      <c r="D6" s="273"/>
      <c r="E6" s="107">
        <f t="shared" ref="E6:G6" si="1">E7*E5</f>
        <v>0</v>
      </c>
      <c r="F6" s="107">
        <f t="shared" si="1"/>
        <v>0</v>
      </c>
      <c r="G6" s="107">
        <f t="shared" si="1"/>
        <v>0</v>
      </c>
    </row>
    <row r="7" spans="1:7" ht="29.1" customHeight="1" x14ac:dyDescent="0.35">
      <c r="A7" s="231"/>
      <c r="B7" s="256"/>
      <c r="C7" s="257"/>
      <c r="D7" s="292"/>
      <c r="E7" s="136"/>
      <c r="F7" s="108">
        <f>E7+$D$6</f>
        <v>0</v>
      </c>
      <c r="G7" s="108">
        <f>F7+$D$6</f>
        <v>0</v>
      </c>
    </row>
    <row r="8" spans="1:7" ht="17.25" x14ac:dyDescent="0.35">
      <c r="A8" s="252"/>
      <c r="B8" s="298"/>
      <c r="C8" s="298"/>
      <c r="D8" s="298"/>
      <c r="E8" s="298"/>
      <c r="F8" s="298"/>
      <c r="G8" s="299"/>
    </row>
    <row r="9" spans="1:7" ht="15.75" x14ac:dyDescent="0.35">
      <c r="A9" s="260" t="s">
        <v>288</v>
      </c>
      <c r="B9" s="297" t="s">
        <v>486</v>
      </c>
      <c r="C9" s="255"/>
      <c r="D9" s="273"/>
      <c r="E9" s="107">
        <f>E10*E$6</f>
        <v>0</v>
      </c>
      <c r="F9" s="107">
        <f>F10*F$6</f>
        <v>0</v>
      </c>
      <c r="G9" s="107">
        <f t="shared" ref="G9" si="2">G10*G$6</f>
        <v>0</v>
      </c>
    </row>
    <row r="10" spans="1:7" ht="33.950000000000003" customHeight="1" x14ac:dyDescent="0.35">
      <c r="A10" s="253"/>
      <c r="B10" s="256"/>
      <c r="C10" s="257"/>
      <c r="D10" s="292"/>
      <c r="E10" s="136"/>
      <c r="F10" s="108">
        <f>E10+$D$9</f>
        <v>0</v>
      </c>
      <c r="G10" s="108">
        <f>F10+$D$9</f>
        <v>0</v>
      </c>
    </row>
    <row r="11" spans="1:7" ht="15.75" x14ac:dyDescent="0.35">
      <c r="A11" s="253"/>
      <c r="B11" s="297" t="s">
        <v>490</v>
      </c>
      <c r="C11" s="255"/>
      <c r="D11" s="273"/>
      <c r="E11" s="107">
        <f>E12*E$6</f>
        <v>0</v>
      </c>
      <c r="F11" s="107">
        <f>F12*F$6</f>
        <v>0</v>
      </c>
      <c r="G11" s="107">
        <f t="shared" ref="G11" si="3">G12*G$6</f>
        <v>0</v>
      </c>
    </row>
    <row r="12" spans="1:7" ht="15.75" x14ac:dyDescent="0.35">
      <c r="A12" s="253"/>
      <c r="B12" s="256"/>
      <c r="C12" s="257"/>
      <c r="D12" s="292"/>
      <c r="E12" s="136"/>
      <c r="F12" s="108">
        <f>E12+$D$11</f>
        <v>0</v>
      </c>
      <c r="G12" s="108">
        <f>F12+$D$11</f>
        <v>0</v>
      </c>
    </row>
    <row r="13" spans="1:7" ht="17.25" x14ac:dyDescent="0.35">
      <c r="A13" s="252"/>
      <c r="B13" s="298"/>
      <c r="C13" s="298"/>
      <c r="D13" s="298"/>
      <c r="E13" s="298"/>
      <c r="F13" s="298"/>
      <c r="G13" s="299"/>
    </row>
    <row r="14" spans="1:7" ht="36.75" customHeight="1" x14ac:dyDescent="0.35">
      <c r="A14" s="67" t="s">
        <v>319</v>
      </c>
      <c r="B14" s="226" t="s">
        <v>320</v>
      </c>
      <c r="C14" s="227"/>
      <c r="D14" s="136"/>
      <c r="E14" s="107">
        <f>$D14*E$9</f>
        <v>0</v>
      </c>
      <c r="F14" s="107">
        <f>$D14*F$9</f>
        <v>0</v>
      </c>
      <c r="G14" s="107">
        <f>$D14*G$9</f>
        <v>0</v>
      </c>
    </row>
    <row r="15" spans="1:7" ht="17.25" x14ac:dyDescent="0.35">
      <c r="A15" s="252"/>
      <c r="B15" s="298"/>
      <c r="C15" s="298"/>
      <c r="D15" s="298"/>
      <c r="E15" s="298"/>
      <c r="F15" s="298"/>
      <c r="G15" s="299"/>
    </row>
    <row r="16" spans="1:7" ht="29.25" customHeight="1" x14ac:dyDescent="0.35">
      <c r="A16" s="260" t="s">
        <v>321</v>
      </c>
      <c r="B16" s="226" t="s">
        <v>322</v>
      </c>
      <c r="C16" s="227"/>
      <c r="D16" s="136"/>
      <c r="E16" s="107">
        <f t="shared" ref="E16:G17" si="4">$D16*E$11</f>
        <v>0</v>
      </c>
      <c r="F16" s="107">
        <f t="shared" si="4"/>
        <v>0</v>
      </c>
      <c r="G16" s="107">
        <f t="shared" si="4"/>
        <v>0</v>
      </c>
    </row>
    <row r="17" spans="1:8" ht="48.75" customHeight="1" x14ac:dyDescent="0.35">
      <c r="A17" s="253"/>
      <c r="B17" s="226" t="s">
        <v>323</v>
      </c>
      <c r="C17" s="227"/>
      <c r="D17" s="108">
        <f>100%-D16</f>
        <v>1</v>
      </c>
      <c r="E17" s="107">
        <f t="shared" si="4"/>
        <v>0</v>
      </c>
      <c r="F17" s="107">
        <f t="shared" si="4"/>
        <v>0</v>
      </c>
      <c r="G17" s="107">
        <f t="shared" si="4"/>
        <v>0</v>
      </c>
    </row>
    <row r="18" spans="1:8" ht="17.25" x14ac:dyDescent="0.35">
      <c r="A18" s="252"/>
      <c r="B18" s="298"/>
      <c r="C18" s="298"/>
      <c r="D18" s="298"/>
      <c r="E18" s="298"/>
      <c r="F18" s="298"/>
      <c r="G18" s="299"/>
    </row>
    <row r="19" spans="1:8" ht="50.25" customHeight="1" x14ac:dyDescent="0.35">
      <c r="A19" s="68" t="s">
        <v>324</v>
      </c>
      <c r="B19" s="226" t="s">
        <v>325</v>
      </c>
      <c r="C19" s="227"/>
      <c r="D19" s="136"/>
      <c r="E19" s="107">
        <f t="shared" ref="E19:F19" si="5">$D19*E14</f>
        <v>0</v>
      </c>
      <c r="F19" s="107">
        <f t="shared" si="5"/>
        <v>0</v>
      </c>
      <c r="G19" s="107">
        <f>$D19*G14</f>
        <v>0</v>
      </c>
      <c r="H19" s="49"/>
    </row>
    <row r="20" spans="1:8" ht="17.25" x14ac:dyDescent="0.35">
      <c r="A20" s="252"/>
      <c r="B20" s="298"/>
      <c r="C20" s="298"/>
      <c r="D20" s="298"/>
      <c r="E20" s="298"/>
      <c r="F20" s="298"/>
      <c r="G20" s="299"/>
    </row>
    <row r="21" spans="1:8" ht="31.5" x14ac:dyDescent="0.35">
      <c r="A21" s="67" t="s">
        <v>326</v>
      </c>
      <c r="B21" s="226" t="s">
        <v>327</v>
      </c>
      <c r="C21" s="296"/>
      <c r="D21" s="158"/>
      <c r="E21" s="107">
        <f t="shared" ref="E21:F21" si="6">$D21*(E16+E17)</f>
        <v>0</v>
      </c>
      <c r="F21" s="107">
        <f t="shared" si="6"/>
        <v>0</v>
      </c>
      <c r="G21" s="107">
        <f>$D21*(G16+G17)</f>
        <v>0</v>
      </c>
    </row>
    <row r="22" spans="1:8" ht="17.25" x14ac:dyDescent="0.35">
      <c r="A22" s="252"/>
      <c r="B22" s="298"/>
      <c r="C22" s="298"/>
      <c r="D22" s="298"/>
      <c r="E22" s="298"/>
      <c r="F22" s="298"/>
      <c r="G22" s="299"/>
    </row>
    <row r="23" spans="1:8" ht="35.25" customHeight="1" x14ac:dyDescent="0.35">
      <c r="A23" s="260" t="s">
        <v>328</v>
      </c>
      <c r="B23" s="68" t="s">
        <v>329</v>
      </c>
      <c r="C23" s="160"/>
      <c r="D23" s="150"/>
      <c r="E23" s="107">
        <f t="shared" ref="E23:G24" si="7">$D23*$C23*E$19</f>
        <v>0</v>
      </c>
      <c r="F23" s="107">
        <f t="shared" si="7"/>
        <v>0</v>
      </c>
      <c r="G23" s="107">
        <f t="shared" si="7"/>
        <v>0</v>
      </c>
    </row>
    <row r="24" spans="1:8" ht="34.5" customHeight="1" x14ac:dyDescent="0.35">
      <c r="A24" s="231"/>
      <c r="B24" s="68" t="s">
        <v>330</v>
      </c>
      <c r="C24" s="160"/>
      <c r="D24" s="150"/>
      <c r="E24" s="107">
        <f t="shared" si="7"/>
        <v>0</v>
      </c>
      <c r="F24" s="107">
        <f t="shared" si="7"/>
        <v>0</v>
      </c>
      <c r="G24" s="107">
        <f t="shared" si="7"/>
        <v>0</v>
      </c>
    </row>
    <row r="25" spans="1:8" ht="17.25" x14ac:dyDescent="0.35">
      <c r="A25" s="252"/>
      <c r="B25" s="298"/>
      <c r="C25" s="298"/>
      <c r="D25" s="298"/>
      <c r="E25" s="298"/>
      <c r="F25" s="298"/>
      <c r="G25" s="299"/>
    </row>
    <row r="26" spans="1:8" ht="37.5" customHeight="1" x14ac:dyDescent="0.35">
      <c r="A26" s="260" t="s">
        <v>331</v>
      </c>
      <c r="B26" s="68" t="s">
        <v>332</v>
      </c>
      <c r="C26" s="160"/>
      <c r="D26" s="150"/>
      <c r="E26" s="107">
        <f t="shared" ref="E26:G28" si="8">$D26*$C26*(E$21)</f>
        <v>0</v>
      </c>
      <c r="F26" s="107">
        <f t="shared" si="8"/>
        <v>0</v>
      </c>
      <c r="G26" s="107">
        <f t="shared" si="8"/>
        <v>0</v>
      </c>
    </row>
    <row r="27" spans="1:8" ht="35.25" customHeight="1" x14ac:dyDescent="0.35">
      <c r="A27" s="253"/>
      <c r="B27" s="68" t="s">
        <v>333</v>
      </c>
      <c r="C27" s="160"/>
      <c r="D27" s="150"/>
      <c r="E27" s="107">
        <f t="shared" si="8"/>
        <v>0</v>
      </c>
      <c r="F27" s="107">
        <f t="shared" si="8"/>
        <v>0</v>
      </c>
      <c r="G27" s="107">
        <f t="shared" si="8"/>
        <v>0</v>
      </c>
    </row>
    <row r="28" spans="1:8" ht="33.75" customHeight="1" x14ac:dyDescent="0.35">
      <c r="A28" s="231"/>
      <c r="B28" s="68" t="s">
        <v>334</v>
      </c>
      <c r="C28" s="160"/>
      <c r="D28" s="150"/>
      <c r="E28" s="107">
        <f t="shared" si="8"/>
        <v>0</v>
      </c>
      <c r="F28" s="107">
        <f t="shared" si="8"/>
        <v>0</v>
      </c>
      <c r="G28" s="107">
        <f t="shared" si="8"/>
        <v>0</v>
      </c>
    </row>
    <row r="29" spans="1:8" ht="17.25" x14ac:dyDescent="0.35">
      <c r="A29" s="252"/>
      <c r="B29" s="298"/>
      <c r="C29" s="298"/>
      <c r="D29" s="298"/>
      <c r="E29" s="298"/>
      <c r="F29" s="298"/>
      <c r="G29" s="299"/>
    </row>
    <row r="30" spans="1:8" ht="38.25" customHeight="1" thickBot="1" x14ac:dyDescent="0.4">
      <c r="A30" s="71" t="s">
        <v>335</v>
      </c>
      <c r="B30" s="195" t="s">
        <v>336</v>
      </c>
      <c r="C30" s="195"/>
      <c r="D30" s="195"/>
      <c r="E30" s="106">
        <f t="shared" ref="E30:G30" si="9">E23+E24+E26+E27+E28</f>
        <v>0</v>
      </c>
      <c r="F30" s="106">
        <f t="shared" si="9"/>
        <v>0</v>
      </c>
      <c r="G30" s="106">
        <f t="shared" si="9"/>
        <v>0</v>
      </c>
    </row>
    <row r="31" spans="1:8" ht="15.75" thickTop="1" x14ac:dyDescent="0.35">
      <c r="B31" s="50"/>
      <c r="C31" s="50"/>
      <c r="D31" s="49"/>
    </row>
    <row r="32" spans="1:8" ht="15" x14ac:dyDescent="0.35">
      <c r="B32" s="50"/>
      <c r="C32" s="50"/>
      <c r="D32" s="49"/>
    </row>
    <row r="33" spans="2:4" ht="15" x14ac:dyDescent="0.35">
      <c r="B33" s="50"/>
      <c r="C33" s="50"/>
      <c r="D33" s="49"/>
    </row>
    <row r="34" spans="2:4" ht="15" x14ac:dyDescent="0.35">
      <c r="B34" s="50"/>
      <c r="C34" s="50"/>
      <c r="D34" s="49"/>
    </row>
    <row r="35" spans="2:4" ht="15" x14ac:dyDescent="0.35">
      <c r="B35" s="50"/>
      <c r="C35" s="50"/>
      <c r="D35" s="49"/>
    </row>
    <row r="36" spans="2:4" ht="15" x14ac:dyDescent="0.35">
      <c r="B36" s="50"/>
      <c r="C36" s="50"/>
      <c r="D36" s="49"/>
    </row>
    <row r="37" spans="2:4" ht="15" x14ac:dyDescent="0.35">
      <c r="B37" s="50"/>
      <c r="C37" s="50"/>
      <c r="D37" s="49"/>
    </row>
    <row r="38" spans="2:4" ht="15" x14ac:dyDescent="0.35">
      <c r="B38" s="50"/>
      <c r="C38" s="50"/>
      <c r="D38" s="49"/>
    </row>
    <row r="39" spans="2:4" ht="15" x14ac:dyDescent="0.35">
      <c r="B39" s="50"/>
      <c r="C39" s="50"/>
      <c r="D39" s="49"/>
    </row>
    <row r="40" spans="2:4" ht="15" x14ac:dyDescent="0.35">
      <c r="B40" s="50"/>
      <c r="C40" s="50"/>
      <c r="D40" s="49"/>
    </row>
    <row r="41" spans="2:4" ht="15" x14ac:dyDescent="0.35">
      <c r="B41" s="50"/>
      <c r="C41" s="50"/>
      <c r="D41" s="49"/>
    </row>
    <row r="42" spans="2:4" ht="15" x14ac:dyDescent="0.35">
      <c r="B42" s="50"/>
      <c r="C42" s="50"/>
      <c r="D42" s="49"/>
    </row>
    <row r="43" spans="2:4" ht="15" x14ac:dyDescent="0.35">
      <c r="B43" s="50"/>
      <c r="C43" s="50"/>
      <c r="D43" s="49"/>
    </row>
    <row r="44" spans="2:4" ht="15" x14ac:dyDescent="0.35">
      <c r="B44" s="50"/>
      <c r="C44" s="50"/>
      <c r="D44" s="49"/>
    </row>
    <row r="45" spans="2:4" ht="15" x14ac:dyDescent="0.35">
      <c r="B45" s="50"/>
      <c r="C45" s="50"/>
      <c r="D45" s="49"/>
    </row>
    <row r="46" spans="2:4" ht="15" x14ac:dyDescent="0.35">
      <c r="B46" s="50"/>
      <c r="C46" s="50"/>
      <c r="D46" s="49"/>
    </row>
    <row r="47" spans="2:4" ht="15" x14ac:dyDescent="0.35">
      <c r="B47" s="50"/>
      <c r="C47" s="50"/>
      <c r="D47" s="49"/>
    </row>
    <row r="48" spans="2:4" ht="15" x14ac:dyDescent="0.35">
      <c r="B48" s="50"/>
      <c r="C48" s="50"/>
      <c r="D48" s="49"/>
    </row>
    <row r="49" spans="2:4" ht="15" x14ac:dyDescent="0.35">
      <c r="B49" s="50"/>
      <c r="C49" s="50"/>
      <c r="D49" s="49"/>
    </row>
    <row r="50" spans="2:4" ht="15" x14ac:dyDescent="0.35">
      <c r="B50" s="50"/>
      <c r="C50" s="50"/>
      <c r="D50" s="49"/>
    </row>
    <row r="51" spans="2:4" ht="15" x14ac:dyDescent="0.35">
      <c r="B51" s="50"/>
      <c r="C51" s="50"/>
      <c r="D51" s="49"/>
    </row>
    <row r="52" spans="2:4" ht="15" x14ac:dyDescent="0.35">
      <c r="B52" s="50"/>
      <c r="C52" s="50"/>
      <c r="D52" s="49"/>
    </row>
    <row r="53" spans="2:4" ht="15" x14ac:dyDescent="0.35">
      <c r="B53" s="50"/>
      <c r="C53" s="50"/>
      <c r="D53" s="49"/>
    </row>
    <row r="54" spans="2:4" ht="15" x14ac:dyDescent="0.35">
      <c r="B54" s="50"/>
      <c r="C54" s="50"/>
      <c r="D54" s="49"/>
    </row>
    <row r="55" spans="2:4" ht="15" x14ac:dyDescent="0.35">
      <c r="B55" s="50"/>
      <c r="C55" s="50"/>
      <c r="D55" s="49"/>
    </row>
    <row r="56" spans="2:4" ht="15" x14ac:dyDescent="0.35">
      <c r="B56" s="50"/>
      <c r="C56" s="50"/>
      <c r="D56" s="49"/>
    </row>
    <row r="57" spans="2:4" ht="15" x14ac:dyDescent="0.35">
      <c r="B57" s="50"/>
      <c r="C57" s="50"/>
      <c r="D57" s="49"/>
    </row>
    <row r="58" spans="2:4" ht="15" x14ac:dyDescent="0.35">
      <c r="B58" s="50"/>
      <c r="C58" s="50"/>
      <c r="D58" s="49"/>
    </row>
    <row r="59" spans="2:4" ht="15" x14ac:dyDescent="0.35">
      <c r="B59" s="50"/>
      <c r="C59" s="50"/>
      <c r="D59" s="49"/>
    </row>
    <row r="60" spans="2:4" ht="15" x14ac:dyDescent="0.35">
      <c r="B60" s="50"/>
      <c r="C60" s="50"/>
      <c r="D60" s="49"/>
    </row>
    <row r="61" spans="2:4" ht="15" x14ac:dyDescent="0.35">
      <c r="B61" s="50"/>
      <c r="C61" s="50"/>
      <c r="D61" s="49"/>
    </row>
    <row r="62" spans="2:4" ht="15" x14ac:dyDescent="0.35">
      <c r="B62" s="50"/>
      <c r="C62" s="50"/>
      <c r="D62" s="49"/>
    </row>
    <row r="63" spans="2:4" ht="15" x14ac:dyDescent="0.35">
      <c r="B63" s="50"/>
      <c r="C63" s="50"/>
      <c r="D63" s="49"/>
    </row>
    <row r="64" spans="2:4" ht="15" x14ac:dyDescent="0.35">
      <c r="B64" s="50"/>
      <c r="C64" s="50"/>
      <c r="D64" s="49"/>
    </row>
    <row r="65" spans="2:4" ht="15" x14ac:dyDescent="0.35">
      <c r="B65" s="50"/>
      <c r="C65" s="50"/>
      <c r="D65" s="49"/>
    </row>
    <row r="66" spans="2:4" ht="15" x14ac:dyDescent="0.35">
      <c r="B66" s="50"/>
      <c r="C66" s="50"/>
      <c r="D66" s="49"/>
    </row>
    <row r="67" spans="2:4" ht="15" x14ac:dyDescent="0.35">
      <c r="B67" s="50"/>
      <c r="C67" s="50"/>
      <c r="D67" s="49"/>
    </row>
    <row r="68" spans="2:4" ht="15" x14ac:dyDescent="0.35">
      <c r="B68" s="50"/>
      <c r="C68" s="50"/>
      <c r="D68" s="49"/>
    </row>
    <row r="69" spans="2:4" ht="15" x14ac:dyDescent="0.35">
      <c r="B69" s="50"/>
      <c r="C69" s="50"/>
      <c r="D69" s="49"/>
    </row>
    <row r="70" spans="2:4" ht="15" x14ac:dyDescent="0.35">
      <c r="B70" s="50"/>
      <c r="C70" s="50"/>
      <c r="D70" s="49"/>
    </row>
    <row r="71" spans="2:4" ht="15" x14ac:dyDescent="0.35">
      <c r="B71" s="50"/>
      <c r="C71" s="50"/>
      <c r="D71" s="49"/>
    </row>
    <row r="72" spans="2:4" ht="15" x14ac:dyDescent="0.35">
      <c r="B72" s="50"/>
      <c r="C72" s="50"/>
      <c r="D72" s="49"/>
    </row>
    <row r="73" spans="2:4" ht="15" x14ac:dyDescent="0.35">
      <c r="B73" s="50"/>
      <c r="C73" s="50"/>
      <c r="D73" s="49"/>
    </row>
    <row r="74" spans="2:4" ht="15" x14ac:dyDescent="0.35">
      <c r="B74" s="50"/>
      <c r="C74" s="50"/>
      <c r="D74" s="49"/>
    </row>
    <row r="75" spans="2:4" ht="15" x14ac:dyDescent="0.35">
      <c r="B75" s="50"/>
      <c r="C75" s="50"/>
      <c r="D75" s="49"/>
    </row>
    <row r="76" spans="2:4" ht="15" x14ac:dyDescent="0.35">
      <c r="B76" s="50"/>
      <c r="C76" s="50"/>
      <c r="D76" s="49"/>
    </row>
    <row r="77" spans="2:4" ht="15" x14ac:dyDescent="0.35">
      <c r="B77" s="50"/>
      <c r="C77" s="50"/>
      <c r="D77" s="49"/>
    </row>
    <row r="78" spans="2:4" ht="15" x14ac:dyDescent="0.35">
      <c r="B78" s="50"/>
      <c r="C78" s="50"/>
      <c r="D78" s="49"/>
    </row>
    <row r="79" spans="2:4" ht="15" x14ac:dyDescent="0.35">
      <c r="B79" s="50"/>
      <c r="C79" s="50"/>
      <c r="D79" s="49"/>
    </row>
    <row r="80" spans="2:4" ht="15" x14ac:dyDescent="0.35">
      <c r="B80" s="50"/>
      <c r="C80" s="50"/>
      <c r="D80" s="49"/>
    </row>
    <row r="81" spans="2:4" ht="15" x14ac:dyDescent="0.35">
      <c r="B81" s="50"/>
      <c r="C81" s="50"/>
      <c r="D81" s="49"/>
    </row>
    <row r="82" spans="2:4" ht="15" x14ac:dyDescent="0.35">
      <c r="B82" s="50"/>
      <c r="C82" s="50"/>
      <c r="D82" s="49"/>
    </row>
    <row r="83" spans="2:4" ht="15" x14ac:dyDescent="0.35">
      <c r="B83" s="50"/>
      <c r="C83" s="50"/>
      <c r="D83" s="49"/>
    </row>
    <row r="84" spans="2:4" ht="15" x14ac:dyDescent="0.35">
      <c r="B84" s="50"/>
      <c r="C84" s="50"/>
      <c r="D84" s="49"/>
    </row>
    <row r="85" spans="2:4" ht="15" x14ac:dyDescent="0.35">
      <c r="B85" s="50"/>
      <c r="C85" s="50"/>
      <c r="D85" s="49"/>
    </row>
    <row r="86" spans="2:4" ht="15" x14ac:dyDescent="0.35">
      <c r="B86" s="50"/>
      <c r="C86" s="50"/>
      <c r="D86" s="49"/>
    </row>
    <row r="87" spans="2:4" ht="15" x14ac:dyDescent="0.35">
      <c r="B87" s="50"/>
      <c r="C87" s="50"/>
      <c r="D87" s="49"/>
    </row>
    <row r="88" spans="2:4" ht="15" x14ac:dyDescent="0.35">
      <c r="B88" s="50"/>
      <c r="C88" s="50"/>
      <c r="D88" s="49"/>
    </row>
    <row r="89" spans="2:4" ht="15" x14ac:dyDescent="0.35">
      <c r="B89" s="50"/>
      <c r="C89" s="50"/>
      <c r="D89" s="49"/>
    </row>
    <row r="90" spans="2:4" ht="15" x14ac:dyDescent="0.35">
      <c r="B90" s="50"/>
      <c r="C90" s="50"/>
      <c r="D90" s="49"/>
    </row>
    <row r="91" spans="2:4" ht="15" x14ac:dyDescent="0.35">
      <c r="B91" s="50"/>
      <c r="C91" s="50"/>
      <c r="D91" s="49"/>
    </row>
    <row r="92" spans="2:4" ht="15" x14ac:dyDescent="0.35">
      <c r="B92" s="50"/>
      <c r="C92" s="50"/>
      <c r="D92" s="49"/>
    </row>
    <row r="93" spans="2:4" ht="15" x14ac:dyDescent="0.35">
      <c r="B93" s="50"/>
      <c r="C93" s="50"/>
      <c r="D93" s="49"/>
    </row>
    <row r="94" spans="2:4" ht="15" x14ac:dyDescent="0.35">
      <c r="B94" s="50"/>
      <c r="C94" s="50"/>
      <c r="D94" s="49"/>
    </row>
    <row r="95" spans="2:4" ht="15" x14ac:dyDescent="0.35">
      <c r="B95" s="50"/>
      <c r="C95" s="50"/>
      <c r="D95" s="49"/>
    </row>
    <row r="96" spans="2:4" ht="15" x14ac:dyDescent="0.35">
      <c r="B96" s="50"/>
      <c r="C96" s="50"/>
      <c r="D96" s="49"/>
    </row>
    <row r="97" spans="2:4" ht="15" x14ac:dyDescent="0.35">
      <c r="B97" s="50"/>
      <c r="C97" s="50"/>
      <c r="D97" s="49"/>
    </row>
    <row r="98" spans="2:4" ht="15" x14ac:dyDescent="0.35">
      <c r="B98" s="50"/>
      <c r="C98" s="50"/>
      <c r="D98" s="49"/>
    </row>
    <row r="99" spans="2:4" ht="15" x14ac:dyDescent="0.35">
      <c r="B99" s="50"/>
      <c r="C99" s="50"/>
      <c r="D99" s="49"/>
    </row>
    <row r="100" spans="2:4" ht="15" x14ac:dyDescent="0.35">
      <c r="B100" s="50"/>
      <c r="C100" s="50"/>
      <c r="D100" s="49"/>
    </row>
    <row r="101" spans="2:4" ht="15" x14ac:dyDescent="0.35">
      <c r="B101" s="50"/>
      <c r="C101" s="50"/>
      <c r="D101" s="49"/>
    </row>
    <row r="102" spans="2:4" ht="15" x14ac:dyDescent="0.35">
      <c r="B102" s="50"/>
      <c r="C102" s="50"/>
      <c r="D102" s="49"/>
    </row>
    <row r="103" spans="2:4" ht="15" x14ac:dyDescent="0.35">
      <c r="B103" s="50"/>
      <c r="C103" s="50"/>
      <c r="D103" s="49"/>
    </row>
    <row r="104" spans="2:4" ht="15" x14ac:dyDescent="0.35">
      <c r="B104" s="50"/>
      <c r="C104" s="50"/>
      <c r="D104" s="49"/>
    </row>
    <row r="105" spans="2:4" ht="15" x14ac:dyDescent="0.35">
      <c r="B105" s="50"/>
      <c r="C105" s="50"/>
      <c r="D105" s="49"/>
    </row>
    <row r="106" spans="2:4" ht="15" x14ac:dyDescent="0.35">
      <c r="B106" s="50"/>
      <c r="C106" s="50"/>
      <c r="D106" s="49"/>
    </row>
    <row r="107" spans="2:4" ht="15" x14ac:dyDescent="0.35">
      <c r="B107" s="50"/>
      <c r="C107" s="50"/>
      <c r="D107" s="49"/>
    </row>
    <row r="108" spans="2:4" ht="15" x14ac:dyDescent="0.35">
      <c r="B108" s="50"/>
      <c r="C108" s="50"/>
      <c r="D108" s="49"/>
    </row>
    <row r="109" spans="2:4" ht="15" x14ac:dyDescent="0.35">
      <c r="B109" s="50"/>
      <c r="C109" s="50"/>
      <c r="D109" s="49"/>
    </row>
    <row r="110" spans="2:4" ht="15" x14ac:dyDescent="0.35">
      <c r="B110" s="50"/>
      <c r="C110" s="50"/>
      <c r="D110" s="49"/>
    </row>
    <row r="111" spans="2:4" ht="15" x14ac:dyDescent="0.35">
      <c r="B111" s="50"/>
      <c r="C111" s="50"/>
      <c r="D111" s="49"/>
    </row>
    <row r="112" spans="2:4" ht="15" x14ac:dyDescent="0.35">
      <c r="B112" s="50"/>
      <c r="C112" s="50"/>
      <c r="D112" s="49"/>
    </row>
    <row r="113" spans="2:4" ht="15" x14ac:dyDescent="0.35">
      <c r="B113" s="50"/>
      <c r="C113" s="50"/>
      <c r="D113" s="49"/>
    </row>
    <row r="114" spans="2:4" ht="15" x14ac:dyDescent="0.35">
      <c r="B114" s="50"/>
      <c r="C114" s="50"/>
      <c r="D114" s="49"/>
    </row>
    <row r="115" spans="2:4" ht="15" x14ac:dyDescent="0.35">
      <c r="B115" s="50"/>
      <c r="C115" s="50"/>
      <c r="D115" s="49"/>
    </row>
    <row r="116" spans="2:4" ht="15" x14ac:dyDescent="0.35">
      <c r="B116" s="50"/>
      <c r="C116" s="50"/>
      <c r="D116" s="49"/>
    </row>
    <row r="117" spans="2:4" ht="15" x14ac:dyDescent="0.35">
      <c r="B117" s="50"/>
      <c r="C117" s="50"/>
      <c r="D117" s="49"/>
    </row>
    <row r="118" spans="2:4" ht="15" x14ac:dyDescent="0.35">
      <c r="B118" s="50"/>
      <c r="C118" s="50"/>
      <c r="D118" s="49"/>
    </row>
    <row r="119" spans="2:4" ht="15" x14ac:dyDescent="0.35">
      <c r="B119" s="50"/>
      <c r="C119" s="50"/>
      <c r="D119" s="49"/>
    </row>
    <row r="120" spans="2:4" ht="15" x14ac:dyDescent="0.35">
      <c r="B120" s="50"/>
      <c r="C120" s="50"/>
      <c r="D120" s="49"/>
    </row>
    <row r="121" spans="2:4" ht="15" x14ac:dyDescent="0.35">
      <c r="B121" s="50"/>
      <c r="C121" s="50"/>
      <c r="D121" s="49"/>
    </row>
    <row r="122" spans="2:4" ht="15" x14ac:dyDescent="0.35">
      <c r="B122" s="50"/>
      <c r="C122" s="50"/>
      <c r="D122" s="49"/>
    </row>
    <row r="123" spans="2:4" ht="15" x14ac:dyDescent="0.35">
      <c r="B123" s="50"/>
      <c r="C123" s="50"/>
      <c r="D123" s="49"/>
    </row>
    <row r="124" spans="2:4" ht="15" x14ac:dyDescent="0.35">
      <c r="B124" s="50"/>
      <c r="C124" s="50"/>
      <c r="D124" s="49"/>
    </row>
    <row r="125" spans="2:4" ht="15" x14ac:dyDescent="0.35">
      <c r="B125" s="50"/>
      <c r="C125" s="50"/>
      <c r="D125" s="49"/>
    </row>
    <row r="126" spans="2:4" ht="15" x14ac:dyDescent="0.35">
      <c r="B126" s="50"/>
      <c r="C126" s="50"/>
      <c r="D126" s="49"/>
    </row>
    <row r="127" spans="2:4" ht="15" x14ac:dyDescent="0.35">
      <c r="B127" s="50"/>
      <c r="C127" s="50"/>
      <c r="D127" s="49"/>
    </row>
    <row r="128" spans="2:4" ht="15" x14ac:dyDescent="0.35">
      <c r="B128" s="50"/>
      <c r="C128" s="50"/>
      <c r="D128" s="49"/>
    </row>
    <row r="129" spans="2:4" ht="15" x14ac:dyDescent="0.35">
      <c r="B129" s="50"/>
      <c r="C129" s="50"/>
      <c r="D129" s="49"/>
    </row>
    <row r="130" spans="2:4" ht="15" x14ac:dyDescent="0.35">
      <c r="B130" s="50"/>
      <c r="C130" s="50"/>
      <c r="D130" s="49"/>
    </row>
    <row r="131" spans="2:4" ht="15" x14ac:dyDescent="0.35">
      <c r="B131" s="50"/>
      <c r="C131" s="50"/>
      <c r="D131" s="49"/>
    </row>
    <row r="132" spans="2:4" ht="15" x14ac:dyDescent="0.35">
      <c r="B132" s="50"/>
      <c r="C132" s="50"/>
      <c r="D132" s="49"/>
    </row>
    <row r="133" spans="2:4" ht="15" x14ac:dyDescent="0.35">
      <c r="B133" s="50"/>
      <c r="C133" s="50"/>
      <c r="D133" s="49"/>
    </row>
    <row r="134" spans="2:4" ht="15" x14ac:dyDescent="0.35">
      <c r="B134" s="50"/>
      <c r="C134" s="50"/>
      <c r="D134" s="49"/>
    </row>
    <row r="135" spans="2:4" ht="15" x14ac:dyDescent="0.35">
      <c r="B135" s="50"/>
      <c r="C135" s="50"/>
      <c r="D135" s="49"/>
    </row>
    <row r="136" spans="2:4" ht="15" x14ac:dyDescent="0.35">
      <c r="B136" s="50"/>
      <c r="C136" s="50"/>
      <c r="D136" s="49"/>
    </row>
    <row r="137" spans="2:4" ht="15" x14ac:dyDescent="0.35">
      <c r="B137" s="50"/>
      <c r="C137" s="50"/>
      <c r="D137" s="49"/>
    </row>
    <row r="138" spans="2:4" ht="15" x14ac:dyDescent="0.35">
      <c r="B138" s="50"/>
      <c r="C138" s="50"/>
      <c r="D138" s="49"/>
    </row>
    <row r="139" spans="2:4" ht="15" x14ac:dyDescent="0.35">
      <c r="B139" s="50"/>
      <c r="C139" s="50"/>
      <c r="D139" s="49"/>
    </row>
    <row r="140" spans="2:4" ht="15" x14ac:dyDescent="0.35">
      <c r="B140" s="50"/>
      <c r="C140" s="50"/>
      <c r="D140" s="49"/>
    </row>
    <row r="141" spans="2:4" ht="15" x14ac:dyDescent="0.35">
      <c r="B141" s="50"/>
      <c r="C141" s="50"/>
      <c r="D141" s="49"/>
    </row>
    <row r="142" spans="2:4" ht="15" x14ac:dyDescent="0.35">
      <c r="B142" s="50"/>
      <c r="C142" s="50"/>
      <c r="D142" s="49"/>
    </row>
    <row r="143" spans="2:4" ht="15" x14ac:dyDescent="0.35">
      <c r="B143" s="50"/>
      <c r="C143" s="50"/>
      <c r="D143" s="49"/>
    </row>
    <row r="144" spans="2:4" ht="15" x14ac:dyDescent="0.35">
      <c r="B144" s="50"/>
      <c r="C144" s="50"/>
      <c r="D144" s="49"/>
    </row>
    <row r="145" spans="2:4" ht="15" x14ac:dyDescent="0.35">
      <c r="B145" s="50"/>
      <c r="C145" s="50"/>
      <c r="D145" s="49"/>
    </row>
    <row r="146" spans="2:4" ht="15" x14ac:dyDescent="0.35">
      <c r="B146" s="50"/>
      <c r="C146" s="50"/>
      <c r="D146" s="49"/>
    </row>
    <row r="147" spans="2:4" ht="15" x14ac:dyDescent="0.35">
      <c r="B147" s="50"/>
      <c r="C147" s="50"/>
      <c r="D147" s="49"/>
    </row>
    <row r="148" spans="2:4" ht="15" x14ac:dyDescent="0.35">
      <c r="B148" s="50"/>
      <c r="C148" s="50"/>
      <c r="D148" s="49"/>
    </row>
    <row r="149" spans="2:4" ht="15" x14ac:dyDescent="0.35">
      <c r="B149" s="50"/>
      <c r="C149" s="50"/>
      <c r="D149" s="49"/>
    </row>
    <row r="150" spans="2:4" ht="15" x14ac:dyDescent="0.35">
      <c r="B150" s="50"/>
      <c r="C150" s="50"/>
      <c r="D150" s="49"/>
    </row>
    <row r="151" spans="2:4" ht="15" x14ac:dyDescent="0.35">
      <c r="B151" s="50"/>
      <c r="C151" s="50"/>
      <c r="D151" s="49"/>
    </row>
    <row r="152" spans="2:4" ht="15" x14ac:dyDescent="0.35">
      <c r="B152" s="50"/>
      <c r="C152" s="50"/>
      <c r="D152" s="49"/>
    </row>
    <row r="153" spans="2:4" ht="15" x14ac:dyDescent="0.35">
      <c r="B153" s="50"/>
      <c r="C153" s="50"/>
      <c r="D153" s="49"/>
    </row>
    <row r="154" spans="2:4" ht="15" x14ac:dyDescent="0.35">
      <c r="B154" s="50"/>
      <c r="C154" s="50"/>
      <c r="D154" s="49"/>
    </row>
    <row r="155" spans="2:4" ht="15" x14ac:dyDescent="0.35">
      <c r="B155" s="50"/>
      <c r="C155" s="50"/>
      <c r="D155" s="49"/>
    </row>
    <row r="156" spans="2:4" ht="15" x14ac:dyDescent="0.35">
      <c r="B156" s="50"/>
      <c r="C156" s="50"/>
      <c r="D156" s="49"/>
    </row>
    <row r="157" spans="2:4" ht="15" x14ac:dyDescent="0.35">
      <c r="B157" s="50"/>
      <c r="C157" s="50"/>
      <c r="D157" s="49"/>
    </row>
    <row r="158" spans="2:4" ht="15" x14ac:dyDescent="0.35">
      <c r="B158" s="50"/>
      <c r="C158" s="50"/>
      <c r="D158" s="49"/>
    </row>
    <row r="159" spans="2:4" ht="15" x14ac:dyDescent="0.35">
      <c r="B159" s="50"/>
      <c r="C159" s="50"/>
      <c r="D159" s="49"/>
    </row>
    <row r="160" spans="2:4" ht="15" x14ac:dyDescent="0.35">
      <c r="B160" s="50"/>
      <c r="C160" s="50"/>
      <c r="D160" s="49"/>
    </row>
    <row r="161" spans="2:4" ht="15" x14ac:dyDescent="0.35">
      <c r="B161" s="50"/>
      <c r="C161" s="50"/>
      <c r="D161" s="49"/>
    </row>
    <row r="162" spans="2:4" ht="15" x14ac:dyDescent="0.35">
      <c r="B162" s="50"/>
      <c r="C162" s="50"/>
      <c r="D162" s="49"/>
    </row>
    <row r="163" spans="2:4" ht="15" x14ac:dyDescent="0.35">
      <c r="B163" s="50"/>
      <c r="C163" s="50"/>
      <c r="D163" s="49"/>
    </row>
    <row r="164" spans="2:4" ht="15" x14ac:dyDescent="0.35">
      <c r="B164" s="50"/>
      <c r="C164" s="50"/>
      <c r="D164" s="49"/>
    </row>
    <row r="165" spans="2:4" ht="15" x14ac:dyDescent="0.35">
      <c r="B165" s="50"/>
      <c r="C165" s="50"/>
      <c r="D165" s="49"/>
    </row>
    <row r="166" spans="2:4" ht="15" x14ac:dyDescent="0.35">
      <c r="B166" s="50"/>
      <c r="C166" s="50"/>
      <c r="D166" s="49"/>
    </row>
    <row r="167" spans="2:4" ht="15" x14ac:dyDescent="0.35">
      <c r="B167" s="50"/>
      <c r="C167" s="50"/>
      <c r="D167" s="49"/>
    </row>
    <row r="168" spans="2:4" ht="15" x14ac:dyDescent="0.35">
      <c r="B168" s="50"/>
      <c r="C168" s="50"/>
      <c r="D168" s="49"/>
    </row>
    <row r="169" spans="2:4" ht="15" x14ac:dyDescent="0.35">
      <c r="B169" s="50"/>
      <c r="C169" s="50"/>
      <c r="D169" s="49"/>
    </row>
    <row r="170" spans="2:4" ht="15" x14ac:dyDescent="0.35">
      <c r="B170" s="50"/>
      <c r="C170" s="50"/>
      <c r="D170" s="49"/>
    </row>
    <row r="171" spans="2:4" ht="15" x14ac:dyDescent="0.35">
      <c r="B171" s="50"/>
      <c r="C171" s="50"/>
      <c r="D171" s="49"/>
    </row>
    <row r="172" spans="2:4" ht="15" x14ac:dyDescent="0.35">
      <c r="B172" s="50"/>
      <c r="C172" s="50"/>
      <c r="D172" s="49"/>
    </row>
    <row r="173" spans="2:4" ht="15" x14ac:dyDescent="0.35">
      <c r="B173" s="50"/>
      <c r="C173" s="50"/>
      <c r="D173" s="49"/>
    </row>
    <row r="174" spans="2:4" ht="15" x14ac:dyDescent="0.35">
      <c r="B174" s="50"/>
      <c r="C174" s="50"/>
      <c r="D174" s="49"/>
    </row>
    <row r="175" spans="2:4" ht="15" x14ac:dyDescent="0.35">
      <c r="B175" s="50"/>
      <c r="C175" s="50"/>
      <c r="D175" s="49"/>
    </row>
    <row r="176" spans="2:4" ht="15" x14ac:dyDescent="0.35">
      <c r="B176" s="50"/>
      <c r="C176" s="50"/>
      <c r="D176" s="49"/>
    </row>
    <row r="177" spans="2:4" ht="15" x14ac:dyDescent="0.35">
      <c r="B177" s="50"/>
      <c r="C177" s="50"/>
      <c r="D177" s="49"/>
    </row>
    <row r="178" spans="2:4" ht="15" x14ac:dyDescent="0.35">
      <c r="B178" s="50"/>
      <c r="C178" s="50"/>
      <c r="D178" s="49"/>
    </row>
    <row r="179" spans="2:4" ht="15" x14ac:dyDescent="0.35">
      <c r="B179" s="50"/>
      <c r="C179" s="50"/>
      <c r="D179" s="49"/>
    </row>
    <row r="180" spans="2:4" ht="15" x14ac:dyDescent="0.35">
      <c r="B180" s="50"/>
      <c r="C180" s="50"/>
      <c r="D180" s="49"/>
    </row>
    <row r="181" spans="2:4" ht="15" x14ac:dyDescent="0.35">
      <c r="B181" s="50"/>
      <c r="C181" s="50"/>
      <c r="D181" s="49"/>
    </row>
    <row r="182" spans="2:4" ht="15" x14ac:dyDescent="0.35">
      <c r="B182" s="50"/>
      <c r="C182" s="50"/>
      <c r="D182" s="49"/>
    </row>
    <row r="183" spans="2:4" ht="15" x14ac:dyDescent="0.35">
      <c r="B183" s="50"/>
      <c r="C183" s="50"/>
      <c r="D183" s="49"/>
    </row>
    <row r="184" spans="2:4" ht="15" x14ac:dyDescent="0.35">
      <c r="B184" s="50"/>
      <c r="C184" s="50"/>
      <c r="D184" s="49"/>
    </row>
    <row r="185" spans="2:4" ht="15" x14ac:dyDescent="0.35">
      <c r="B185" s="50"/>
      <c r="C185" s="50"/>
      <c r="D185" s="49"/>
    </row>
    <row r="186" spans="2:4" ht="15" x14ac:dyDescent="0.35">
      <c r="B186" s="50"/>
      <c r="C186" s="50"/>
      <c r="D186" s="49"/>
    </row>
    <row r="187" spans="2:4" ht="15" x14ac:dyDescent="0.35">
      <c r="B187" s="50"/>
      <c r="C187" s="50"/>
      <c r="D187" s="49"/>
    </row>
    <row r="188" spans="2:4" ht="15" x14ac:dyDescent="0.35">
      <c r="B188" s="50"/>
      <c r="C188" s="50"/>
      <c r="D188" s="49"/>
    </row>
    <row r="189" spans="2:4" ht="15" x14ac:dyDescent="0.35">
      <c r="B189" s="50"/>
      <c r="C189" s="50"/>
      <c r="D189" s="49"/>
    </row>
    <row r="190" spans="2:4" ht="15" x14ac:dyDescent="0.35">
      <c r="B190" s="50"/>
      <c r="C190" s="50"/>
      <c r="D190" s="49"/>
    </row>
    <row r="191" spans="2:4" ht="15" x14ac:dyDescent="0.35">
      <c r="B191" s="50"/>
      <c r="C191" s="50"/>
      <c r="D191" s="49"/>
    </row>
    <row r="192" spans="2:4" ht="15" x14ac:dyDescent="0.35">
      <c r="B192" s="50"/>
      <c r="C192" s="50"/>
      <c r="D192" s="49"/>
    </row>
    <row r="193" spans="2:4" ht="15" x14ac:dyDescent="0.35">
      <c r="B193" s="50"/>
      <c r="C193" s="50"/>
      <c r="D193" s="49"/>
    </row>
    <row r="194" spans="2:4" ht="15" x14ac:dyDescent="0.35">
      <c r="B194" s="50"/>
      <c r="C194" s="50"/>
      <c r="D194" s="49"/>
    </row>
    <row r="195" spans="2:4" ht="15" x14ac:dyDescent="0.35">
      <c r="B195" s="50"/>
      <c r="C195" s="50"/>
      <c r="D195" s="49"/>
    </row>
    <row r="196" spans="2:4" ht="15" x14ac:dyDescent="0.35">
      <c r="B196" s="50"/>
      <c r="C196" s="50"/>
      <c r="D196" s="49"/>
    </row>
    <row r="197" spans="2:4" ht="15" x14ac:dyDescent="0.35">
      <c r="B197" s="50"/>
      <c r="C197" s="50"/>
      <c r="D197" s="49"/>
    </row>
    <row r="198" spans="2:4" ht="15" x14ac:dyDescent="0.35">
      <c r="B198" s="50"/>
      <c r="C198" s="50"/>
      <c r="D198" s="49"/>
    </row>
    <row r="199" spans="2:4" ht="15" x14ac:dyDescent="0.35">
      <c r="B199" s="50"/>
      <c r="C199" s="50"/>
      <c r="D199" s="49"/>
    </row>
    <row r="200" spans="2:4" ht="15" x14ac:dyDescent="0.35">
      <c r="B200" s="50"/>
      <c r="C200" s="50"/>
      <c r="D200" s="49"/>
    </row>
    <row r="201" spans="2:4" ht="15" x14ac:dyDescent="0.35">
      <c r="B201" s="50"/>
      <c r="C201" s="50"/>
      <c r="D201" s="49"/>
    </row>
    <row r="202" spans="2:4" ht="15" x14ac:dyDescent="0.35">
      <c r="B202" s="50"/>
      <c r="C202" s="50"/>
      <c r="D202" s="49"/>
    </row>
    <row r="203" spans="2:4" ht="15" x14ac:dyDescent="0.35">
      <c r="B203" s="50"/>
      <c r="C203" s="50"/>
      <c r="D203" s="49"/>
    </row>
    <row r="204" spans="2:4" ht="15" x14ac:dyDescent="0.35">
      <c r="B204" s="50"/>
      <c r="C204" s="50"/>
      <c r="D204" s="49"/>
    </row>
    <row r="205" spans="2:4" ht="15" x14ac:dyDescent="0.35">
      <c r="B205" s="50"/>
      <c r="C205" s="50"/>
      <c r="D205" s="49"/>
    </row>
    <row r="206" spans="2:4" ht="15" x14ac:dyDescent="0.35">
      <c r="B206" s="50"/>
      <c r="C206" s="50"/>
      <c r="D206" s="49"/>
    </row>
    <row r="207" spans="2:4" ht="15" x14ac:dyDescent="0.35">
      <c r="B207" s="50"/>
      <c r="C207" s="50"/>
      <c r="D207" s="49"/>
    </row>
    <row r="208" spans="2:4" ht="15" x14ac:dyDescent="0.35">
      <c r="B208" s="50"/>
      <c r="C208" s="50"/>
      <c r="D208" s="49"/>
    </row>
    <row r="209" spans="2:4" ht="15" x14ac:dyDescent="0.35">
      <c r="B209" s="50"/>
      <c r="C209" s="50"/>
      <c r="D209" s="49"/>
    </row>
    <row r="210" spans="2:4" ht="15" x14ac:dyDescent="0.35">
      <c r="B210" s="50"/>
      <c r="C210" s="50"/>
      <c r="D210" s="49"/>
    </row>
    <row r="211" spans="2:4" ht="15" x14ac:dyDescent="0.35">
      <c r="B211" s="50"/>
      <c r="C211" s="50"/>
      <c r="D211" s="49"/>
    </row>
    <row r="212" spans="2:4" ht="15" x14ac:dyDescent="0.35">
      <c r="B212" s="50"/>
      <c r="C212" s="50"/>
      <c r="D212" s="49"/>
    </row>
    <row r="213" spans="2:4" ht="15" x14ac:dyDescent="0.35">
      <c r="B213" s="50"/>
      <c r="C213" s="50"/>
      <c r="D213" s="49"/>
    </row>
    <row r="214" spans="2:4" ht="15" x14ac:dyDescent="0.35">
      <c r="B214" s="50"/>
      <c r="C214" s="50"/>
      <c r="D214" s="49"/>
    </row>
    <row r="215" spans="2:4" ht="15" x14ac:dyDescent="0.35">
      <c r="B215" s="50"/>
      <c r="C215" s="50"/>
      <c r="D215" s="49"/>
    </row>
    <row r="216" spans="2:4" ht="15" x14ac:dyDescent="0.35">
      <c r="B216" s="50"/>
      <c r="C216" s="50"/>
      <c r="D216" s="49"/>
    </row>
    <row r="217" spans="2:4" ht="15" x14ac:dyDescent="0.35">
      <c r="B217" s="50"/>
      <c r="C217" s="50"/>
      <c r="D217" s="49"/>
    </row>
    <row r="218" spans="2:4" ht="15" x14ac:dyDescent="0.35">
      <c r="B218" s="50"/>
      <c r="C218" s="50"/>
      <c r="D218" s="49"/>
    </row>
    <row r="219" spans="2:4" ht="15" x14ac:dyDescent="0.35">
      <c r="B219" s="50"/>
      <c r="C219" s="50"/>
      <c r="D219" s="49"/>
    </row>
    <row r="220" spans="2:4" ht="15" x14ac:dyDescent="0.35">
      <c r="B220" s="50"/>
      <c r="C220" s="50"/>
      <c r="D220" s="49"/>
    </row>
    <row r="221" spans="2:4" ht="15" x14ac:dyDescent="0.35">
      <c r="B221" s="50"/>
      <c r="C221" s="50"/>
      <c r="D221" s="49"/>
    </row>
    <row r="222" spans="2:4" ht="15" x14ac:dyDescent="0.35">
      <c r="B222" s="50"/>
      <c r="C222" s="50"/>
      <c r="D222" s="49"/>
    </row>
    <row r="223" spans="2:4" ht="15" x14ac:dyDescent="0.35">
      <c r="B223" s="50"/>
      <c r="C223" s="50"/>
      <c r="D223" s="49"/>
    </row>
    <row r="224" spans="2:4" ht="15" x14ac:dyDescent="0.35">
      <c r="B224" s="50"/>
      <c r="C224" s="50"/>
      <c r="D224" s="49"/>
    </row>
    <row r="225" spans="2:4" ht="15" x14ac:dyDescent="0.35">
      <c r="B225" s="50"/>
      <c r="C225" s="50"/>
      <c r="D225" s="49"/>
    </row>
    <row r="226" spans="2:4" ht="15" x14ac:dyDescent="0.35">
      <c r="B226" s="50"/>
      <c r="C226" s="50"/>
      <c r="D226" s="49"/>
    </row>
    <row r="227" spans="2:4" ht="15" x14ac:dyDescent="0.35">
      <c r="B227" s="50"/>
      <c r="C227" s="50"/>
      <c r="D227" s="49"/>
    </row>
    <row r="228" spans="2:4" ht="15" x14ac:dyDescent="0.35">
      <c r="B228" s="50"/>
      <c r="C228" s="50"/>
      <c r="D228" s="49"/>
    </row>
    <row r="229" spans="2:4" ht="15" x14ac:dyDescent="0.35">
      <c r="B229" s="50"/>
      <c r="C229" s="50"/>
      <c r="D229" s="49"/>
    </row>
    <row r="230" spans="2:4" ht="15" x14ac:dyDescent="0.35">
      <c r="B230" s="50"/>
      <c r="C230" s="50"/>
      <c r="D230" s="49"/>
    </row>
    <row r="231" spans="2:4" ht="15" x14ac:dyDescent="0.35">
      <c r="B231" s="50"/>
      <c r="C231" s="50"/>
      <c r="D231" s="49"/>
    </row>
    <row r="232" spans="2:4" ht="15" x14ac:dyDescent="0.35">
      <c r="B232" s="50"/>
      <c r="C232" s="50"/>
      <c r="D232" s="49"/>
    </row>
    <row r="233" spans="2:4" ht="15" x14ac:dyDescent="0.35">
      <c r="B233" s="50"/>
      <c r="C233" s="50"/>
      <c r="D233" s="49"/>
    </row>
    <row r="234" spans="2:4" ht="15" x14ac:dyDescent="0.35">
      <c r="B234" s="50"/>
      <c r="C234" s="50"/>
      <c r="D234" s="49"/>
    </row>
    <row r="235" spans="2:4" ht="15" x14ac:dyDescent="0.35">
      <c r="B235" s="50"/>
      <c r="C235" s="50"/>
      <c r="D235" s="49"/>
    </row>
    <row r="236" spans="2:4" ht="15" x14ac:dyDescent="0.35">
      <c r="B236" s="50"/>
      <c r="C236" s="50"/>
      <c r="D236" s="49"/>
    </row>
    <row r="237" spans="2:4" ht="15" x14ac:dyDescent="0.35">
      <c r="B237" s="50"/>
      <c r="C237" s="50"/>
      <c r="D237" s="49"/>
    </row>
    <row r="238" spans="2:4" ht="15" x14ac:dyDescent="0.35">
      <c r="B238" s="50"/>
      <c r="C238" s="50"/>
      <c r="D238" s="49"/>
    </row>
    <row r="239" spans="2:4" ht="15" x14ac:dyDescent="0.35">
      <c r="B239" s="50"/>
      <c r="C239" s="50"/>
      <c r="D239" s="49"/>
    </row>
    <row r="240" spans="2:4" ht="15" x14ac:dyDescent="0.35">
      <c r="B240" s="50"/>
      <c r="C240" s="50"/>
      <c r="D240" s="49"/>
    </row>
    <row r="241" spans="2:4" ht="15" x14ac:dyDescent="0.35">
      <c r="B241" s="50"/>
      <c r="C241" s="50"/>
      <c r="D241" s="49"/>
    </row>
    <row r="242" spans="2:4" ht="15" x14ac:dyDescent="0.35">
      <c r="B242" s="50"/>
      <c r="C242" s="50"/>
      <c r="D242" s="49"/>
    </row>
    <row r="243" spans="2:4" ht="15" x14ac:dyDescent="0.35">
      <c r="B243" s="50"/>
      <c r="C243" s="50"/>
      <c r="D243" s="49"/>
    </row>
    <row r="244" spans="2:4" ht="15" x14ac:dyDescent="0.35">
      <c r="B244" s="50"/>
      <c r="C244" s="50"/>
      <c r="D244" s="49"/>
    </row>
    <row r="245" spans="2:4" ht="15" x14ac:dyDescent="0.35">
      <c r="B245" s="50"/>
      <c r="C245" s="50"/>
      <c r="D245" s="49"/>
    </row>
    <row r="246" spans="2:4" ht="15" x14ac:dyDescent="0.35">
      <c r="B246" s="50"/>
      <c r="C246" s="50"/>
      <c r="D246" s="49"/>
    </row>
    <row r="247" spans="2:4" ht="15" x14ac:dyDescent="0.35">
      <c r="B247" s="50"/>
      <c r="C247" s="50"/>
      <c r="D247" s="49"/>
    </row>
    <row r="248" spans="2:4" ht="15" x14ac:dyDescent="0.35">
      <c r="B248" s="50"/>
      <c r="C248" s="50"/>
      <c r="D248" s="49"/>
    </row>
    <row r="249" spans="2:4" ht="15" x14ac:dyDescent="0.35">
      <c r="B249" s="50"/>
      <c r="C249" s="50"/>
      <c r="D249" s="49"/>
    </row>
    <row r="250" spans="2:4" ht="15" x14ac:dyDescent="0.35">
      <c r="B250" s="50"/>
      <c r="C250" s="50"/>
      <c r="D250" s="49"/>
    </row>
    <row r="251" spans="2:4" ht="15" x14ac:dyDescent="0.35">
      <c r="B251" s="50"/>
      <c r="C251" s="50"/>
      <c r="D251" s="49"/>
    </row>
    <row r="252" spans="2:4" ht="15" x14ac:dyDescent="0.35">
      <c r="B252" s="50"/>
      <c r="C252" s="50"/>
      <c r="D252" s="49"/>
    </row>
    <row r="253" spans="2:4" ht="15" x14ac:dyDescent="0.35">
      <c r="B253" s="50"/>
      <c r="C253" s="50"/>
      <c r="D253" s="49"/>
    </row>
    <row r="254" spans="2:4" ht="15" x14ac:dyDescent="0.35">
      <c r="B254" s="50"/>
      <c r="C254" s="50"/>
      <c r="D254" s="49"/>
    </row>
    <row r="255" spans="2:4" ht="15" x14ac:dyDescent="0.35">
      <c r="B255" s="50"/>
      <c r="C255" s="50"/>
      <c r="D255" s="49"/>
    </row>
    <row r="256" spans="2:4" ht="15" x14ac:dyDescent="0.35">
      <c r="B256" s="50"/>
      <c r="C256" s="50"/>
      <c r="D256" s="49"/>
    </row>
    <row r="257" spans="2:4" ht="15" x14ac:dyDescent="0.35">
      <c r="B257" s="50"/>
      <c r="C257" s="50"/>
      <c r="D257" s="49"/>
    </row>
    <row r="258" spans="2:4" ht="15" x14ac:dyDescent="0.35">
      <c r="B258" s="50"/>
      <c r="C258" s="50"/>
      <c r="D258" s="49"/>
    </row>
    <row r="259" spans="2:4" ht="15" x14ac:dyDescent="0.35">
      <c r="B259" s="50"/>
      <c r="C259" s="50"/>
      <c r="D259" s="49"/>
    </row>
    <row r="260" spans="2:4" ht="15" x14ac:dyDescent="0.35">
      <c r="B260" s="50"/>
      <c r="C260" s="50"/>
      <c r="D260" s="49"/>
    </row>
    <row r="261" spans="2:4" ht="15" x14ac:dyDescent="0.35">
      <c r="B261" s="50"/>
      <c r="C261" s="50"/>
      <c r="D261" s="49"/>
    </row>
    <row r="262" spans="2:4" ht="15" x14ac:dyDescent="0.35">
      <c r="B262" s="50"/>
      <c r="C262" s="50"/>
      <c r="D262" s="49"/>
    </row>
    <row r="263" spans="2:4" ht="15" x14ac:dyDescent="0.35">
      <c r="B263" s="50"/>
      <c r="C263" s="50"/>
      <c r="D263" s="49"/>
    </row>
    <row r="264" spans="2:4" ht="15" x14ac:dyDescent="0.35">
      <c r="B264" s="50"/>
      <c r="C264" s="50"/>
      <c r="D264" s="49"/>
    </row>
    <row r="265" spans="2:4" ht="15" x14ac:dyDescent="0.35">
      <c r="B265" s="50"/>
      <c r="C265" s="50"/>
      <c r="D265" s="49"/>
    </row>
    <row r="266" spans="2:4" ht="15" x14ac:dyDescent="0.35">
      <c r="B266" s="50"/>
      <c r="C266" s="50"/>
      <c r="D266" s="49"/>
    </row>
    <row r="267" spans="2:4" ht="15" x14ac:dyDescent="0.35">
      <c r="B267" s="50"/>
      <c r="C267" s="50"/>
      <c r="D267" s="49"/>
    </row>
    <row r="268" spans="2:4" ht="15" x14ac:dyDescent="0.35">
      <c r="B268" s="50"/>
      <c r="C268" s="50"/>
      <c r="D268" s="49"/>
    </row>
    <row r="269" spans="2:4" ht="15" x14ac:dyDescent="0.35">
      <c r="B269" s="50"/>
      <c r="C269" s="50"/>
      <c r="D269" s="49"/>
    </row>
    <row r="270" spans="2:4" ht="15" x14ac:dyDescent="0.35">
      <c r="B270" s="50"/>
      <c r="C270" s="50"/>
      <c r="D270" s="49"/>
    </row>
    <row r="271" spans="2:4" ht="15" x14ac:dyDescent="0.35">
      <c r="B271" s="50"/>
      <c r="C271" s="50"/>
      <c r="D271" s="49"/>
    </row>
    <row r="272" spans="2:4" ht="15" x14ac:dyDescent="0.35">
      <c r="B272" s="50"/>
      <c r="C272" s="50"/>
      <c r="D272" s="49"/>
    </row>
    <row r="273" spans="2:4" ht="15" x14ac:dyDescent="0.35">
      <c r="B273" s="50"/>
      <c r="C273" s="50"/>
      <c r="D273" s="49"/>
    </row>
    <row r="274" spans="2:4" ht="15" x14ac:dyDescent="0.35">
      <c r="B274" s="50"/>
      <c r="C274" s="50"/>
      <c r="D274" s="49"/>
    </row>
    <row r="275" spans="2:4" ht="15" x14ac:dyDescent="0.35">
      <c r="B275" s="50"/>
      <c r="C275" s="50"/>
      <c r="D275" s="49"/>
    </row>
    <row r="276" spans="2:4" ht="15" x14ac:dyDescent="0.35">
      <c r="B276" s="50"/>
      <c r="C276" s="50"/>
      <c r="D276" s="49"/>
    </row>
    <row r="277" spans="2:4" ht="15" x14ac:dyDescent="0.35">
      <c r="B277" s="50"/>
      <c r="C277" s="50"/>
      <c r="D277" s="49"/>
    </row>
    <row r="278" spans="2:4" ht="15" x14ac:dyDescent="0.35">
      <c r="B278" s="50"/>
      <c r="C278" s="50"/>
      <c r="D278" s="49"/>
    </row>
    <row r="279" spans="2:4" ht="15" x14ac:dyDescent="0.35">
      <c r="B279" s="50"/>
      <c r="C279" s="50"/>
      <c r="D279" s="49"/>
    </row>
    <row r="280" spans="2:4" ht="15" x14ac:dyDescent="0.35">
      <c r="B280" s="50"/>
      <c r="C280" s="50"/>
      <c r="D280" s="49"/>
    </row>
    <row r="281" spans="2:4" ht="15" x14ac:dyDescent="0.35">
      <c r="B281" s="50"/>
      <c r="C281" s="50"/>
      <c r="D281" s="49"/>
    </row>
    <row r="282" spans="2:4" ht="15" x14ac:dyDescent="0.35">
      <c r="B282" s="50"/>
      <c r="C282" s="50"/>
      <c r="D282" s="49"/>
    </row>
    <row r="283" spans="2:4" ht="15" x14ac:dyDescent="0.35">
      <c r="B283" s="50"/>
      <c r="C283" s="50"/>
      <c r="D283" s="49"/>
    </row>
    <row r="284" spans="2:4" ht="15" x14ac:dyDescent="0.35">
      <c r="B284" s="50"/>
      <c r="C284" s="50"/>
      <c r="D284" s="49"/>
    </row>
    <row r="285" spans="2:4" ht="15" x14ac:dyDescent="0.35">
      <c r="B285" s="50"/>
      <c r="C285" s="50"/>
      <c r="D285" s="49"/>
    </row>
    <row r="286" spans="2:4" ht="15" x14ac:dyDescent="0.35">
      <c r="B286" s="50"/>
      <c r="C286" s="50"/>
      <c r="D286" s="49"/>
    </row>
    <row r="287" spans="2:4" ht="15" x14ac:dyDescent="0.35">
      <c r="B287" s="50"/>
      <c r="C287" s="50"/>
      <c r="D287" s="49"/>
    </row>
    <row r="288" spans="2:4" ht="15" x14ac:dyDescent="0.35">
      <c r="B288" s="50"/>
      <c r="C288" s="50"/>
      <c r="D288" s="49"/>
    </row>
    <row r="289" spans="2:4" ht="15" x14ac:dyDescent="0.35">
      <c r="B289" s="50"/>
      <c r="C289" s="50"/>
      <c r="D289" s="49"/>
    </row>
    <row r="290" spans="2:4" ht="15" x14ac:dyDescent="0.35">
      <c r="B290" s="50"/>
      <c r="C290" s="50"/>
      <c r="D290" s="49"/>
    </row>
    <row r="291" spans="2:4" ht="15" x14ac:dyDescent="0.35">
      <c r="B291" s="50"/>
      <c r="C291" s="50"/>
      <c r="D291" s="49"/>
    </row>
    <row r="292" spans="2:4" ht="15" x14ac:dyDescent="0.35">
      <c r="B292" s="50"/>
      <c r="C292" s="50"/>
      <c r="D292" s="49"/>
    </row>
    <row r="293" spans="2:4" ht="15" x14ac:dyDescent="0.35">
      <c r="B293" s="50"/>
      <c r="C293" s="50"/>
      <c r="D293" s="49"/>
    </row>
    <row r="294" spans="2:4" ht="15" x14ac:dyDescent="0.35">
      <c r="B294" s="50"/>
      <c r="C294" s="50"/>
      <c r="D294" s="49"/>
    </row>
    <row r="295" spans="2:4" ht="15" x14ac:dyDescent="0.35">
      <c r="B295" s="50"/>
      <c r="C295" s="50"/>
      <c r="D295" s="49"/>
    </row>
    <row r="296" spans="2:4" ht="15" x14ac:dyDescent="0.35">
      <c r="B296" s="50"/>
      <c r="C296" s="50"/>
      <c r="D296" s="49"/>
    </row>
    <row r="297" spans="2:4" ht="15" x14ac:dyDescent="0.35">
      <c r="B297" s="50"/>
      <c r="C297" s="50"/>
      <c r="D297" s="49"/>
    </row>
    <row r="298" spans="2:4" ht="15" x14ac:dyDescent="0.35">
      <c r="B298" s="50"/>
      <c r="C298" s="50"/>
      <c r="D298" s="49"/>
    </row>
    <row r="299" spans="2:4" ht="15" x14ac:dyDescent="0.35">
      <c r="B299" s="50"/>
      <c r="C299" s="50"/>
      <c r="D299" s="49"/>
    </row>
    <row r="300" spans="2:4" ht="15" x14ac:dyDescent="0.35">
      <c r="B300" s="50"/>
      <c r="C300" s="50"/>
      <c r="D300" s="49"/>
    </row>
    <row r="301" spans="2:4" ht="15" x14ac:dyDescent="0.35">
      <c r="B301" s="50"/>
      <c r="C301" s="50"/>
      <c r="D301" s="49"/>
    </row>
    <row r="302" spans="2:4" ht="15" x14ac:dyDescent="0.35">
      <c r="B302" s="50"/>
      <c r="C302" s="50"/>
      <c r="D302" s="49"/>
    </row>
    <row r="303" spans="2:4" ht="15" x14ac:dyDescent="0.35">
      <c r="B303" s="50"/>
      <c r="C303" s="50"/>
      <c r="D303" s="49"/>
    </row>
    <row r="304" spans="2:4" ht="15" x14ac:dyDescent="0.35">
      <c r="B304" s="50"/>
      <c r="C304" s="50"/>
      <c r="D304" s="49"/>
    </row>
    <row r="305" spans="2:4" ht="15" x14ac:dyDescent="0.35">
      <c r="B305" s="50"/>
      <c r="C305" s="50"/>
      <c r="D305" s="49"/>
    </row>
    <row r="306" spans="2:4" ht="15" x14ac:dyDescent="0.35">
      <c r="B306" s="50"/>
      <c r="C306" s="50"/>
      <c r="D306" s="49"/>
    </row>
    <row r="307" spans="2:4" ht="15" x14ac:dyDescent="0.35">
      <c r="B307" s="50"/>
      <c r="C307" s="50"/>
      <c r="D307" s="49"/>
    </row>
    <row r="308" spans="2:4" ht="15" x14ac:dyDescent="0.35">
      <c r="B308" s="50"/>
      <c r="C308" s="50"/>
      <c r="D308" s="49"/>
    </row>
    <row r="309" spans="2:4" ht="15" x14ac:dyDescent="0.35">
      <c r="B309" s="50"/>
      <c r="C309" s="50"/>
      <c r="D309" s="49"/>
    </row>
    <row r="310" spans="2:4" ht="15" x14ac:dyDescent="0.35">
      <c r="B310" s="50"/>
      <c r="C310" s="50"/>
      <c r="D310" s="49"/>
    </row>
    <row r="311" spans="2:4" ht="15" x14ac:dyDescent="0.35">
      <c r="B311" s="50"/>
      <c r="C311" s="50"/>
      <c r="D311" s="49"/>
    </row>
    <row r="312" spans="2:4" ht="15" x14ac:dyDescent="0.35">
      <c r="B312" s="50"/>
      <c r="C312" s="50"/>
      <c r="D312" s="49"/>
    </row>
    <row r="313" spans="2:4" ht="15" x14ac:dyDescent="0.35">
      <c r="B313" s="50"/>
      <c r="C313" s="50"/>
      <c r="D313" s="49"/>
    </row>
    <row r="314" spans="2:4" ht="15" x14ac:dyDescent="0.35">
      <c r="B314" s="50"/>
      <c r="C314" s="50"/>
      <c r="D314" s="49"/>
    </row>
    <row r="315" spans="2:4" ht="15" x14ac:dyDescent="0.35">
      <c r="B315" s="50"/>
      <c r="C315" s="50"/>
      <c r="D315" s="49"/>
    </row>
    <row r="316" spans="2:4" ht="15" x14ac:dyDescent="0.35">
      <c r="B316" s="50"/>
      <c r="C316" s="50"/>
      <c r="D316" s="49"/>
    </row>
    <row r="317" spans="2:4" ht="15" x14ac:dyDescent="0.35">
      <c r="B317" s="50"/>
      <c r="C317" s="50"/>
      <c r="D317" s="49"/>
    </row>
    <row r="318" spans="2:4" ht="15" x14ac:dyDescent="0.35">
      <c r="B318" s="50"/>
      <c r="C318" s="50"/>
      <c r="D318" s="49"/>
    </row>
    <row r="319" spans="2:4" ht="15" x14ac:dyDescent="0.35">
      <c r="B319" s="50"/>
      <c r="C319" s="50"/>
      <c r="D319" s="49"/>
    </row>
    <row r="320" spans="2:4" ht="15" x14ac:dyDescent="0.35">
      <c r="B320" s="50"/>
      <c r="C320" s="50"/>
      <c r="D320" s="49"/>
    </row>
    <row r="321" spans="2:4" ht="15" x14ac:dyDescent="0.35">
      <c r="B321" s="50"/>
      <c r="C321" s="50"/>
      <c r="D321" s="49"/>
    </row>
    <row r="322" spans="2:4" ht="15" x14ac:dyDescent="0.35">
      <c r="B322" s="50"/>
      <c r="C322" s="50"/>
      <c r="D322" s="49"/>
    </row>
    <row r="323" spans="2:4" ht="15" x14ac:dyDescent="0.35">
      <c r="B323" s="50"/>
      <c r="C323" s="50"/>
      <c r="D323" s="49"/>
    </row>
    <row r="324" spans="2:4" ht="15" x14ac:dyDescent="0.35">
      <c r="B324" s="50"/>
      <c r="C324" s="50"/>
      <c r="D324" s="49"/>
    </row>
    <row r="325" spans="2:4" ht="15" x14ac:dyDescent="0.35">
      <c r="B325" s="50"/>
      <c r="C325" s="50"/>
      <c r="D325" s="49"/>
    </row>
    <row r="326" spans="2:4" ht="15" x14ac:dyDescent="0.35">
      <c r="B326" s="50"/>
      <c r="C326" s="50"/>
      <c r="D326" s="49"/>
    </row>
    <row r="327" spans="2:4" ht="15" x14ac:dyDescent="0.35">
      <c r="B327" s="50"/>
      <c r="C327" s="50"/>
      <c r="D327" s="49"/>
    </row>
    <row r="328" spans="2:4" ht="15" x14ac:dyDescent="0.35">
      <c r="B328" s="50"/>
      <c r="C328" s="50"/>
      <c r="D328" s="49"/>
    </row>
    <row r="329" spans="2:4" ht="15" x14ac:dyDescent="0.35">
      <c r="B329" s="50"/>
      <c r="C329" s="50"/>
      <c r="D329" s="49"/>
    </row>
    <row r="330" spans="2:4" ht="15" x14ac:dyDescent="0.35">
      <c r="B330" s="50"/>
      <c r="C330" s="50"/>
      <c r="D330" s="49"/>
    </row>
    <row r="331" spans="2:4" ht="15" x14ac:dyDescent="0.35">
      <c r="B331" s="50"/>
      <c r="C331" s="50"/>
      <c r="D331" s="49"/>
    </row>
    <row r="332" spans="2:4" ht="15" x14ac:dyDescent="0.35">
      <c r="B332" s="50"/>
      <c r="C332" s="50"/>
      <c r="D332" s="49"/>
    </row>
    <row r="333" spans="2:4" ht="15" x14ac:dyDescent="0.35">
      <c r="B333" s="50"/>
      <c r="C333" s="50"/>
      <c r="D333" s="49"/>
    </row>
    <row r="334" spans="2:4" ht="15" x14ac:dyDescent="0.35">
      <c r="B334" s="50"/>
      <c r="C334" s="50"/>
      <c r="D334" s="49"/>
    </row>
    <row r="335" spans="2:4" ht="15" x14ac:dyDescent="0.35">
      <c r="B335" s="50"/>
      <c r="C335" s="50"/>
      <c r="D335" s="49"/>
    </row>
    <row r="336" spans="2:4" ht="15" x14ac:dyDescent="0.35">
      <c r="B336" s="50"/>
      <c r="C336" s="50"/>
      <c r="D336" s="49"/>
    </row>
    <row r="337" spans="2:4" ht="15" x14ac:dyDescent="0.35">
      <c r="B337" s="50"/>
      <c r="C337" s="50"/>
      <c r="D337" s="49"/>
    </row>
    <row r="338" spans="2:4" ht="15" x14ac:dyDescent="0.35">
      <c r="B338" s="50"/>
      <c r="C338" s="50"/>
      <c r="D338" s="49"/>
    </row>
    <row r="339" spans="2:4" ht="15" x14ac:dyDescent="0.35">
      <c r="B339" s="50"/>
      <c r="C339" s="50"/>
      <c r="D339" s="49"/>
    </row>
    <row r="340" spans="2:4" ht="15" x14ac:dyDescent="0.35">
      <c r="B340" s="50"/>
      <c r="C340" s="50"/>
      <c r="D340" s="49"/>
    </row>
    <row r="341" spans="2:4" ht="15" x14ac:dyDescent="0.35">
      <c r="B341" s="50"/>
      <c r="C341" s="50"/>
      <c r="D341" s="49"/>
    </row>
    <row r="342" spans="2:4" ht="15" x14ac:dyDescent="0.35">
      <c r="B342" s="50"/>
      <c r="C342" s="50"/>
      <c r="D342" s="49"/>
    </row>
    <row r="343" spans="2:4" ht="15" x14ac:dyDescent="0.35">
      <c r="B343" s="50"/>
      <c r="C343" s="50"/>
      <c r="D343" s="49"/>
    </row>
    <row r="344" spans="2:4" ht="15" x14ac:dyDescent="0.35">
      <c r="B344" s="50"/>
      <c r="C344" s="50"/>
      <c r="D344" s="49"/>
    </row>
    <row r="345" spans="2:4" ht="15" x14ac:dyDescent="0.35">
      <c r="B345" s="50"/>
      <c r="C345" s="50"/>
      <c r="D345" s="49"/>
    </row>
    <row r="346" spans="2:4" ht="15" x14ac:dyDescent="0.35">
      <c r="B346" s="50"/>
      <c r="C346" s="50"/>
      <c r="D346" s="49"/>
    </row>
    <row r="347" spans="2:4" ht="15" x14ac:dyDescent="0.35">
      <c r="B347" s="50"/>
      <c r="C347" s="50"/>
      <c r="D347" s="49"/>
    </row>
    <row r="348" spans="2:4" ht="15" x14ac:dyDescent="0.35">
      <c r="B348" s="50"/>
      <c r="C348" s="50"/>
      <c r="D348" s="49"/>
    </row>
    <row r="349" spans="2:4" ht="15" x14ac:dyDescent="0.35">
      <c r="B349" s="50"/>
      <c r="C349" s="50"/>
      <c r="D349" s="49"/>
    </row>
    <row r="350" spans="2:4" ht="15" x14ac:dyDescent="0.35">
      <c r="B350" s="50"/>
      <c r="C350" s="50"/>
      <c r="D350" s="49"/>
    </row>
    <row r="351" spans="2:4" ht="15" x14ac:dyDescent="0.35">
      <c r="B351" s="50"/>
      <c r="C351" s="50"/>
      <c r="D351" s="49"/>
    </row>
    <row r="352" spans="2:4" ht="15" x14ac:dyDescent="0.35">
      <c r="B352" s="50"/>
      <c r="C352" s="50"/>
      <c r="D352" s="49"/>
    </row>
    <row r="353" spans="2:4" ht="15" x14ac:dyDescent="0.35">
      <c r="B353" s="50"/>
      <c r="C353" s="50"/>
      <c r="D353" s="49"/>
    </row>
    <row r="354" spans="2:4" ht="15" x14ac:dyDescent="0.35">
      <c r="B354" s="50"/>
      <c r="C354" s="50"/>
      <c r="D354" s="49"/>
    </row>
    <row r="355" spans="2:4" ht="15" x14ac:dyDescent="0.35">
      <c r="B355" s="50"/>
      <c r="C355" s="50"/>
      <c r="D355" s="49"/>
    </row>
    <row r="356" spans="2:4" ht="15" x14ac:dyDescent="0.35">
      <c r="B356" s="50"/>
      <c r="C356" s="50"/>
      <c r="D356" s="49"/>
    </row>
    <row r="357" spans="2:4" ht="15" x14ac:dyDescent="0.35">
      <c r="B357" s="50"/>
      <c r="C357" s="50"/>
      <c r="D357" s="49"/>
    </row>
    <row r="358" spans="2:4" ht="15" x14ac:dyDescent="0.35">
      <c r="B358" s="50"/>
      <c r="C358" s="50"/>
      <c r="D358" s="49"/>
    </row>
    <row r="359" spans="2:4" ht="15" x14ac:dyDescent="0.35">
      <c r="B359" s="50"/>
      <c r="C359" s="50"/>
      <c r="D359" s="49"/>
    </row>
    <row r="360" spans="2:4" ht="15" x14ac:dyDescent="0.35">
      <c r="B360" s="50"/>
      <c r="C360" s="50"/>
      <c r="D360" s="49"/>
    </row>
    <row r="361" spans="2:4" ht="15" x14ac:dyDescent="0.35">
      <c r="B361" s="50"/>
      <c r="C361" s="50"/>
      <c r="D361" s="49"/>
    </row>
    <row r="362" spans="2:4" ht="15" x14ac:dyDescent="0.35">
      <c r="B362" s="50"/>
      <c r="C362" s="50"/>
      <c r="D362" s="49"/>
    </row>
    <row r="363" spans="2:4" ht="15" x14ac:dyDescent="0.35">
      <c r="B363" s="50"/>
      <c r="C363" s="50"/>
      <c r="D363" s="49"/>
    </row>
    <row r="364" spans="2:4" ht="15" x14ac:dyDescent="0.35">
      <c r="B364" s="50"/>
      <c r="C364" s="50"/>
      <c r="D364" s="49"/>
    </row>
    <row r="365" spans="2:4" ht="15" x14ac:dyDescent="0.35">
      <c r="B365" s="50"/>
      <c r="C365" s="50"/>
      <c r="D365" s="49"/>
    </row>
    <row r="366" spans="2:4" ht="15" x14ac:dyDescent="0.35">
      <c r="B366" s="50"/>
      <c r="C366" s="50"/>
      <c r="D366" s="49"/>
    </row>
    <row r="367" spans="2:4" ht="15" x14ac:dyDescent="0.35">
      <c r="B367" s="50"/>
      <c r="C367" s="50"/>
      <c r="D367" s="49"/>
    </row>
    <row r="368" spans="2:4" ht="15" x14ac:dyDescent="0.35">
      <c r="B368" s="50"/>
      <c r="C368" s="50"/>
      <c r="D368" s="49"/>
    </row>
    <row r="369" spans="2:4" ht="15" x14ac:dyDescent="0.35">
      <c r="B369" s="50"/>
      <c r="C369" s="50"/>
      <c r="D369" s="49"/>
    </row>
    <row r="370" spans="2:4" ht="15" x14ac:dyDescent="0.35">
      <c r="B370" s="50"/>
      <c r="C370" s="50"/>
      <c r="D370" s="49"/>
    </row>
    <row r="371" spans="2:4" ht="15" x14ac:dyDescent="0.35">
      <c r="B371" s="50"/>
      <c r="C371" s="50"/>
      <c r="D371" s="49"/>
    </row>
    <row r="372" spans="2:4" ht="15" x14ac:dyDescent="0.35">
      <c r="B372" s="50"/>
      <c r="C372" s="50"/>
      <c r="D372" s="49"/>
    </row>
    <row r="373" spans="2:4" ht="15" x14ac:dyDescent="0.35">
      <c r="B373" s="50"/>
      <c r="C373" s="50"/>
      <c r="D373" s="49"/>
    </row>
    <row r="374" spans="2:4" ht="15" x14ac:dyDescent="0.35">
      <c r="B374" s="50"/>
      <c r="C374" s="50"/>
      <c r="D374" s="49"/>
    </row>
    <row r="375" spans="2:4" ht="15" x14ac:dyDescent="0.35">
      <c r="B375" s="50"/>
      <c r="C375" s="50"/>
      <c r="D375" s="49"/>
    </row>
    <row r="376" spans="2:4" ht="15" x14ac:dyDescent="0.35">
      <c r="B376" s="50"/>
      <c r="C376" s="50"/>
      <c r="D376" s="49"/>
    </row>
    <row r="377" spans="2:4" ht="15" x14ac:dyDescent="0.35">
      <c r="B377" s="50"/>
      <c r="C377" s="50"/>
      <c r="D377" s="49"/>
    </row>
    <row r="378" spans="2:4" ht="15" x14ac:dyDescent="0.35">
      <c r="B378" s="50"/>
      <c r="C378" s="50"/>
      <c r="D378" s="49"/>
    </row>
    <row r="379" spans="2:4" ht="15" x14ac:dyDescent="0.35">
      <c r="B379" s="50"/>
      <c r="C379" s="50"/>
      <c r="D379" s="49"/>
    </row>
    <row r="380" spans="2:4" ht="15" x14ac:dyDescent="0.35">
      <c r="B380" s="50"/>
      <c r="C380" s="50"/>
      <c r="D380" s="49"/>
    </row>
    <row r="381" spans="2:4" ht="15" x14ac:dyDescent="0.35">
      <c r="B381" s="50"/>
      <c r="C381" s="50"/>
      <c r="D381" s="49"/>
    </row>
    <row r="382" spans="2:4" ht="15" x14ac:dyDescent="0.35">
      <c r="B382" s="50"/>
      <c r="C382" s="50"/>
      <c r="D382" s="49"/>
    </row>
    <row r="383" spans="2:4" ht="15" x14ac:dyDescent="0.35">
      <c r="B383" s="50"/>
      <c r="C383" s="50"/>
      <c r="D383" s="49"/>
    </row>
    <row r="384" spans="2:4" ht="15" x14ac:dyDescent="0.35">
      <c r="B384" s="50"/>
      <c r="C384" s="50"/>
      <c r="D384" s="49"/>
    </row>
    <row r="385" spans="2:4" ht="15" x14ac:dyDescent="0.35">
      <c r="B385" s="50"/>
      <c r="C385" s="50"/>
      <c r="D385" s="49"/>
    </row>
    <row r="386" spans="2:4" ht="15" x14ac:dyDescent="0.35">
      <c r="B386" s="50"/>
      <c r="C386" s="50"/>
      <c r="D386" s="49"/>
    </row>
    <row r="387" spans="2:4" ht="15" x14ac:dyDescent="0.35">
      <c r="B387" s="50"/>
      <c r="C387" s="50"/>
      <c r="D387" s="49"/>
    </row>
    <row r="388" spans="2:4" ht="15" x14ac:dyDescent="0.35">
      <c r="B388" s="50"/>
      <c r="C388" s="50"/>
      <c r="D388" s="49"/>
    </row>
    <row r="389" spans="2:4" ht="15" x14ac:dyDescent="0.35">
      <c r="B389" s="50"/>
      <c r="C389" s="50"/>
      <c r="D389" s="49"/>
    </row>
    <row r="390" spans="2:4" ht="15" x14ac:dyDescent="0.35">
      <c r="B390" s="50"/>
      <c r="C390" s="50"/>
      <c r="D390" s="49"/>
    </row>
    <row r="391" spans="2:4" ht="15" x14ac:dyDescent="0.35">
      <c r="B391" s="50"/>
      <c r="C391" s="50"/>
      <c r="D391" s="49"/>
    </row>
    <row r="392" spans="2:4" ht="15" x14ac:dyDescent="0.35">
      <c r="B392" s="50"/>
      <c r="C392" s="50"/>
      <c r="D392" s="49"/>
    </row>
    <row r="393" spans="2:4" ht="15" x14ac:dyDescent="0.35">
      <c r="B393" s="50"/>
      <c r="C393" s="50"/>
      <c r="D393" s="49"/>
    </row>
    <row r="394" spans="2:4" ht="15" x14ac:dyDescent="0.35">
      <c r="B394" s="50"/>
      <c r="C394" s="50"/>
      <c r="D394" s="49"/>
    </row>
    <row r="395" spans="2:4" ht="15" x14ac:dyDescent="0.35">
      <c r="B395" s="50"/>
      <c r="C395" s="50"/>
      <c r="D395" s="49"/>
    </row>
    <row r="396" spans="2:4" ht="15" x14ac:dyDescent="0.35">
      <c r="B396" s="50"/>
      <c r="C396" s="50"/>
      <c r="D396" s="49"/>
    </row>
    <row r="397" spans="2:4" ht="15" x14ac:dyDescent="0.35">
      <c r="B397" s="50"/>
      <c r="C397" s="50"/>
      <c r="D397" s="49"/>
    </row>
    <row r="398" spans="2:4" ht="15" x14ac:dyDescent="0.35">
      <c r="B398" s="50"/>
      <c r="C398" s="50"/>
      <c r="D398" s="49"/>
    </row>
    <row r="399" spans="2:4" ht="15" x14ac:dyDescent="0.35">
      <c r="B399" s="50"/>
      <c r="C399" s="50"/>
      <c r="D399" s="49"/>
    </row>
    <row r="400" spans="2:4" ht="15" x14ac:dyDescent="0.35">
      <c r="B400" s="50"/>
      <c r="C400" s="50"/>
      <c r="D400" s="49"/>
    </row>
    <row r="401" spans="2:4" ht="15" x14ac:dyDescent="0.35">
      <c r="B401" s="50"/>
      <c r="C401" s="50"/>
      <c r="D401" s="49"/>
    </row>
    <row r="402" spans="2:4" ht="15" x14ac:dyDescent="0.35">
      <c r="B402" s="50"/>
      <c r="C402" s="50"/>
      <c r="D402" s="49"/>
    </row>
    <row r="403" spans="2:4" ht="15" x14ac:dyDescent="0.35">
      <c r="B403" s="50"/>
      <c r="C403" s="50"/>
      <c r="D403" s="49"/>
    </row>
    <row r="404" spans="2:4" ht="15" x14ac:dyDescent="0.35">
      <c r="B404" s="50"/>
      <c r="C404" s="50"/>
      <c r="D404" s="49"/>
    </row>
    <row r="405" spans="2:4" ht="15" x14ac:dyDescent="0.35">
      <c r="B405" s="50"/>
      <c r="C405" s="50"/>
      <c r="D405" s="49"/>
    </row>
    <row r="406" spans="2:4" ht="15" x14ac:dyDescent="0.35">
      <c r="B406" s="50"/>
      <c r="C406" s="50"/>
      <c r="D406" s="49"/>
    </row>
    <row r="407" spans="2:4" ht="15" x14ac:dyDescent="0.35">
      <c r="B407" s="50"/>
      <c r="C407" s="50"/>
      <c r="D407" s="49"/>
    </row>
    <row r="408" spans="2:4" ht="15" x14ac:dyDescent="0.35">
      <c r="B408" s="50"/>
      <c r="C408" s="50"/>
      <c r="D408" s="49"/>
    </row>
    <row r="409" spans="2:4" ht="15" x14ac:dyDescent="0.35">
      <c r="B409" s="50"/>
      <c r="C409" s="50"/>
      <c r="D409" s="49"/>
    </row>
    <row r="410" spans="2:4" ht="15" x14ac:dyDescent="0.35">
      <c r="B410" s="50"/>
      <c r="C410" s="50"/>
      <c r="D410" s="49"/>
    </row>
    <row r="411" spans="2:4" ht="15" x14ac:dyDescent="0.35">
      <c r="B411" s="50"/>
      <c r="C411" s="50"/>
      <c r="D411" s="49"/>
    </row>
    <row r="412" spans="2:4" ht="15" x14ac:dyDescent="0.35">
      <c r="B412" s="50"/>
      <c r="C412" s="50"/>
      <c r="D412" s="49"/>
    </row>
    <row r="413" spans="2:4" ht="15" x14ac:dyDescent="0.35">
      <c r="B413" s="50"/>
      <c r="C413" s="50"/>
      <c r="D413" s="49"/>
    </row>
    <row r="414" spans="2:4" ht="15" x14ac:dyDescent="0.35">
      <c r="B414" s="50"/>
      <c r="C414" s="50"/>
      <c r="D414" s="49"/>
    </row>
    <row r="415" spans="2:4" ht="15" x14ac:dyDescent="0.35">
      <c r="B415" s="50"/>
      <c r="C415" s="50"/>
      <c r="D415" s="49"/>
    </row>
    <row r="416" spans="2:4" ht="15" x14ac:dyDescent="0.35">
      <c r="B416" s="50"/>
      <c r="C416" s="50"/>
      <c r="D416" s="49"/>
    </row>
    <row r="417" spans="2:4" ht="15" x14ac:dyDescent="0.35">
      <c r="B417" s="50"/>
      <c r="C417" s="50"/>
      <c r="D417" s="49"/>
    </row>
    <row r="418" spans="2:4" ht="15" x14ac:dyDescent="0.35">
      <c r="B418" s="50"/>
      <c r="C418" s="50"/>
      <c r="D418" s="49"/>
    </row>
    <row r="419" spans="2:4" ht="15" x14ac:dyDescent="0.35">
      <c r="B419" s="50"/>
      <c r="C419" s="50"/>
      <c r="D419" s="49"/>
    </row>
    <row r="420" spans="2:4" ht="15" x14ac:dyDescent="0.35">
      <c r="B420" s="50"/>
      <c r="C420" s="50"/>
      <c r="D420" s="49"/>
    </row>
    <row r="421" spans="2:4" ht="15" x14ac:dyDescent="0.35">
      <c r="B421" s="50"/>
      <c r="C421" s="50"/>
      <c r="D421" s="49"/>
    </row>
    <row r="422" spans="2:4" ht="15" x14ac:dyDescent="0.35">
      <c r="B422" s="50"/>
      <c r="C422" s="50"/>
      <c r="D422" s="49"/>
    </row>
    <row r="423" spans="2:4" ht="15" x14ac:dyDescent="0.35">
      <c r="B423" s="50"/>
      <c r="C423" s="50"/>
      <c r="D423" s="49"/>
    </row>
    <row r="424" spans="2:4" ht="15" x14ac:dyDescent="0.35">
      <c r="B424" s="50"/>
      <c r="C424" s="50"/>
      <c r="D424" s="49"/>
    </row>
    <row r="425" spans="2:4" ht="15" x14ac:dyDescent="0.35">
      <c r="B425" s="50"/>
      <c r="C425" s="50"/>
      <c r="D425" s="49"/>
    </row>
    <row r="426" spans="2:4" ht="15" x14ac:dyDescent="0.35">
      <c r="B426" s="50"/>
      <c r="C426" s="50"/>
      <c r="D426" s="49"/>
    </row>
    <row r="427" spans="2:4" ht="15" x14ac:dyDescent="0.35">
      <c r="B427" s="50"/>
      <c r="C427" s="50"/>
      <c r="D427" s="49"/>
    </row>
    <row r="428" spans="2:4" ht="15" x14ac:dyDescent="0.35">
      <c r="B428" s="50"/>
      <c r="C428" s="50"/>
      <c r="D428" s="49"/>
    </row>
    <row r="429" spans="2:4" ht="15" x14ac:dyDescent="0.35">
      <c r="B429" s="50"/>
      <c r="C429" s="50"/>
      <c r="D429" s="49"/>
    </row>
    <row r="430" spans="2:4" ht="15" x14ac:dyDescent="0.35">
      <c r="B430" s="50"/>
      <c r="C430" s="50"/>
      <c r="D430" s="49"/>
    </row>
    <row r="431" spans="2:4" ht="15" x14ac:dyDescent="0.35">
      <c r="B431" s="50"/>
      <c r="C431" s="50"/>
      <c r="D431" s="49"/>
    </row>
    <row r="432" spans="2:4" ht="15" x14ac:dyDescent="0.35">
      <c r="B432" s="50"/>
      <c r="C432" s="50"/>
      <c r="D432" s="49"/>
    </row>
    <row r="433" spans="2:4" ht="15" x14ac:dyDescent="0.35">
      <c r="B433" s="50"/>
      <c r="C433" s="50"/>
      <c r="D433" s="49"/>
    </row>
    <row r="434" spans="2:4" ht="15" x14ac:dyDescent="0.35">
      <c r="B434" s="50"/>
      <c r="C434" s="50"/>
      <c r="D434" s="49"/>
    </row>
    <row r="435" spans="2:4" ht="15" x14ac:dyDescent="0.35">
      <c r="B435" s="50"/>
      <c r="C435" s="50"/>
      <c r="D435" s="49"/>
    </row>
    <row r="436" spans="2:4" ht="15" x14ac:dyDescent="0.35">
      <c r="B436" s="50"/>
      <c r="C436" s="50"/>
      <c r="D436" s="49"/>
    </row>
    <row r="437" spans="2:4" ht="15" x14ac:dyDescent="0.35">
      <c r="B437" s="50"/>
      <c r="C437" s="50"/>
      <c r="D437" s="49"/>
    </row>
    <row r="438" spans="2:4" ht="15" x14ac:dyDescent="0.35">
      <c r="B438" s="50"/>
      <c r="C438" s="50"/>
      <c r="D438" s="49"/>
    </row>
    <row r="439" spans="2:4" ht="15" x14ac:dyDescent="0.35">
      <c r="B439" s="50"/>
      <c r="C439" s="50"/>
      <c r="D439" s="49"/>
    </row>
    <row r="440" spans="2:4" ht="15" x14ac:dyDescent="0.35">
      <c r="B440" s="50"/>
      <c r="C440" s="50"/>
      <c r="D440" s="49"/>
    </row>
    <row r="441" spans="2:4" ht="15" x14ac:dyDescent="0.35">
      <c r="B441" s="50"/>
      <c r="C441" s="50"/>
      <c r="D441" s="49"/>
    </row>
    <row r="442" spans="2:4" ht="15" x14ac:dyDescent="0.35">
      <c r="B442" s="50"/>
      <c r="C442" s="50"/>
      <c r="D442" s="49"/>
    </row>
    <row r="443" spans="2:4" ht="15" x14ac:dyDescent="0.35">
      <c r="B443" s="50"/>
      <c r="C443" s="50"/>
      <c r="D443" s="49"/>
    </row>
    <row r="444" spans="2:4" ht="15" x14ac:dyDescent="0.35">
      <c r="B444" s="50"/>
      <c r="C444" s="50"/>
      <c r="D444" s="49"/>
    </row>
    <row r="445" spans="2:4" ht="15" x14ac:dyDescent="0.35">
      <c r="B445" s="50"/>
      <c r="C445" s="50"/>
      <c r="D445" s="49"/>
    </row>
    <row r="446" spans="2:4" ht="15" x14ac:dyDescent="0.35">
      <c r="B446" s="50"/>
      <c r="C446" s="50"/>
      <c r="D446" s="49"/>
    </row>
    <row r="447" spans="2:4" ht="15" x14ac:dyDescent="0.35">
      <c r="B447" s="50"/>
      <c r="C447" s="50"/>
      <c r="D447" s="49"/>
    </row>
    <row r="448" spans="2:4" ht="15" x14ac:dyDescent="0.35">
      <c r="B448" s="50"/>
      <c r="C448" s="50"/>
      <c r="D448" s="49"/>
    </row>
    <row r="449" spans="2:4" ht="15" x14ac:dyDescent="0.35">
      <c r="B449" s="50"/>
      <c r="C449" s="50"/>
      <c r="D449" s="49"/>
    </row>
    <row r="450" spans="2:4" ht="15" x14ac:dyDescent="0.35">
      <c r="B450" s="50"/>
      <c r="C450" s="50"/>
      <c r="D450" s="49"/>
    </row>
    <row r="451" spans="2:4" ht="15" x14ac:dyDescent="0.35">
      <c r="B451" s="50"/>
      <c r="C451" s="50"/>
      <c r="D451" s="49"/>
    </row>
    <row r="452" spans="2:4" ht="15" x14ac:dyDescent="0.35">
      <c r="B452" s="50"/>
      <c r="C452" s="50"/>
      <c r="D452" s="49"/>
    </row>
    <row r="453" spans="2:4" ht="15" x14ac:dyDescent="0.35">
      <c r="B453" s="50"/>
      <c r="C453" s="50"/>
      <c r="D453" s="49"/>
    </row>
    <row r="454" spans="2:4" ht="15" x14ac:dyDescent="0.35">
      <c r="B454" s="50"/>
      <c r="C454" s="50"/>
      <c r="D454" s="49"/>
    </row>
    <row r="455" spans="2:4" ht="15" x14ac:dyDescent="0.35">
      <c r="B455" s="50"/>
      <c r="C455" s="50"/>
      <c r="D455" s="49"/>
    </row>
    <row r="456" spans="2:4" ht="15" x14ac:dyDescent="0.35">
      <c r="B456" s="50"/>
      <c r="C456" s="50"/>
      <c r="D456" s="49"/>
    </row>
    <row r="457" spans="2:4" ht="15" x14ac:dyDescent="0.35">
      <c r="B457" s="50"/>
      <c r="C457" s="50"/>
      <c r="D457" s="49"/>
    </row>
    <row r="458" spans="2:4" ht="15" x14ac:dyDescent="0.35">
      <c r="B458" s="50"/>
      <c r="C458" s="50"/>
      <c r="D458" s="49"/>
    </row>
    <row r="459" spans="2:4" ht="15" x14ac:dyDescent="0.35">
      <c r="B459" s="50"/>
      <c r="C459" s="50"/>
      <c r="D459" s="49"/>
    </row>
    <row r="460" spans="2:4" ht="15" x14ac:dyDescent="0.35">
      <c r="B460" s="50"/>
      <c r="C460" s="50"/>
      <c r="D460" s="49"/>
    </row>
    <row r="461" spans="2:4" ht="15" x14ac:dyDescent="0.35">
      <c r="B461" s="50"/>
      <c r="C461" s="50"/>
      <c r="D461" s="49"/>
    </row>
    <row r="462" spans="2:4" ht="15" x14ac:dyDescent="0.35">
      <c r="B462" s="50"/>
      <c r="C462" s="50"/>
      <c r="D462" s="49"/>
    </row>
    <row r="463" spans="2:4" ht="15" x14ac:dyDescent="0.35">
      <c r="B463" s="50"/>
      <c r="C463" s="50"/>
      <c r="D463" s="49"/>
    </row>
    <row r="464" spans="2:4" ht="15" x14ac:dyDescent="0.35">
      <c r="B464" s="50"/>
      <c r="C464" s="50"/>
      <c r="D464" s="49"/>
    </row>
    <row r="465" spans="2:4" ht="15" x14ac:dyDescent="0.35">
      <c r="B465" s="50"/>
      <c r="C465" s="50"/>
      <c r="D465" s="49"/>
    </row>
    <row r="466" spans="2:4" ht="15" x14ac:dyDescent="0.35">
      <c r="B466" s="50"/>
      <c r="C466" s="50"/>
      <c r="D466" s="49"/>
    </row>
    <row r="467" spans="2:4" ht="15" x14ac:dyDescent="0.35">
      <c r="B467" s="50"/>
      <c r="C467" s="50"/>
      <c r="D467" s="49"/>
    </row>
    <row r="468" spans="2:4" ht="15" x14ac:dyDescent="0.35">
      <c r="B468" s="50"/>
      <c r="C468" s="50"/>
      <c r="D468" s="49"/>
    </row>
    <row r="469" spans="2:4" ht="15" x14ac:dyDescent="0.35">
      <c r="B469" s="50"/>
      <c r="C469" s="50"/>
      <c r="D469" s="49"/>
    </row>
    <row r="470" spans="2:4" ht="15" x14ac:dyDescent="0.35">
      <c r="B470" s="50"/>
      <c r="C470" s="50"/>
      <c r="D470" s="49"/>
    </row>
    <row r="471" spans="2:4" ht="15" x14ac:dyDescent="0.35">
      <c r="B471" s="50"/>
      <c r="C471" s="50"/>
      <c r="D471" s="49"/>
    </row>
    <row r="472" spans="2:4" ht="15" x14ac:dyDescent="0.35">
      <c r="B472" s="50"/>
      <c r="C472" s="50"/>
      <c r="D472" s="49"/>
    </row>
    <row r="473" spans="2:4" ht="15" x14ac:dyDescent="0.35">
      <c r="B473" s="50"/>
      <c r="C473" s="50"/>
      <c r="D473" s="49"/>
    </row>
    <row r="474" spans="2:4" ht="15" x14ac:dyDescent="0.35">
      <c r="B474" s="50"/>
      <c r="C474" s="50"/>
      <c r="D474" s="49"/>
    </row>
    <row r="475" spans="2:4" ht="15" x14ac:dyDescent="0.35">
      <c r="B475" s="50"/>
      <c r="C475" s="50"/>
      <c r="D475" s="49"/>
    </row>
    <row r="476" spans="2:4" ht="15" x14ac:dyDescent="0.35">
      <c r="B476" s="50"/>
      <c r="C476" s="50"/>
      <c r="D476" s="49"/>
    </row>
    <row r="477" spans="2:4" ht="15" x14ac:dyDescent="0.35">
      <c r="B477" s="50"/>
      <c r="C477" s="50"/>
      <c r="D477" s="49"/>
    </row>
    <row r="478" spans="2:4" ht="15" x14ac:dyDescent="0.35">
      <c r="B478" s="50"/>
      <c r="C478" s="50"/>
      <c r="D478" s="49"/>
    </row>
    <row r="479" spans="2:4" ht="15" x14ac:dyDescent="0.35">
      <c r="B479" s="50"/>
      <c r="C479" s="50"/>
      <c r="D479" s="49"/>
    </row>
    <row r="480" spans="2:4" ht="15" x14ac:dyDescent="0.35">
      <c r="B480" s="50"/>
      <c r="C480" s="50"/>
      <c r="D480" s="49"/>
    </row>
    <row r="481" spans="2:4" ht="15" x14ac:dyDescent="0.35">
      <c r="B481" s="50"/>
      <c r="C481" s="50"/>
      <c r="D481" s="49"/>
    </row>
    <row r="482" spans="2:4" ht="15" x14ac:dyDescent="0.35">
      <c r="B482" s="50"/>
      <c r="C482" s="50"/>
      <c r="D482" s="49"/>
    </row>
    <row r="483" spans="2:4" ht="15" x14ac:dyDescent="0.35">
      <c r="B483" s="50"/>
      <c r="C483" s="50"/>
      <c r="D483" s="49"/>
    </row>
    <row r="484" spans="2:4" ht="15" x14ac:dyDescent="0.35">
      <c r="B484" s="50"/>
      <c r="C484" s="50"/>
      <c r="D484" s="49"/>
    </row>
    <row r="485" spans="2:4" ht="15" x14ac:dyDescent="0.35">
      <c r="B485" s="50"/>
      <c r="C485" s="50"/>
      <c r="D485" s="49"/>
    </row>
    <row r="486" spans="2:4" ht="15" x14ac:dyDescent="0.35">
      <c r="B486" s="50"/>
      <c r="C486" s="50"/>
      <c r="D486" s="49"/>
    </row>
    <row r="487" spans="2:4" ht="15" x14ac:dyDescent="0.35">
      <c r="B487" s="50"/>
      <c r="C487" s="50"/>
      <c r="D487" s="49"/>
    </row>
    <row r="488" spans="2:4" ht="15" x14ac:dyDescent="0.35">
      <c r="B488" s="50"/>
      <c r="C488" s="50"/>
      <c r="D488" s="49"/>
    </row>
    <row r="489" spans="2:4" ht="15" x14ac:dyDescent="0.35">
      <c r="B489" s="50"/>
      <c r="C489" s="50"/>
      <c r="D489" s="49"/>
    </row>
    <row r="490" spans="2:4" ht="15" x14ac:dyDescent="0.35">
      <c r="B490" s="50"/>
      <c r="C490" s="50"/>
      <c r="D490" s="49"/>
    </row>
    <row r="491" spans="2:4" ht="15" x14ac:dyDescent="0.35">
      <c r="B491" s="50"/>
      <c r="C491" s="50"/>
      <c r="D491" s="49"/>
    </row>
    <row r="492" spans="2:4" ht="15" x14ac:dyDescent="0.35">
      <c r="B492" s="50"/>
      <c r="C492" s="50"/>
      <c r="D492" s="49"/>
    </row>
    <row r="493" spans="2:4" ht="15" x14ac:dyDescent="0.35">
      <c r="B493" s="50"/>
      <c r="C493" s="50"/>
      <c r="D493" s="49"/>
    </row>
    <row r="494" spans="2:4" ht="15" x14ac:dyDescent="0.35">
      <c r="B494" s="50"/>
      <c r="C494" s="50"/>
      <c r="D494" s="49"/>
    </row>
    <row r="495" spans="2:4" ht="15" x14ac:dyDescent="0.35">
      <c r="B495" s="50"/>
      <c r="C495" s="50"/>
      <c r="D495" s="49"/>
    </row>
    <row r="496" spans="2:4" ht="15" x14ac:dyDescent="0.35">
      <c r="B496" s="50"/>
      <c r="C496" s="50"/>
      <c r="D496" s="49"/>
    </row>
    <row r="497" spans="2:4" ht="15" x14ac:dyDescent="0.35">
      <c r="B497" s="50"/>
      <c r="C497" s="50"/>
      <c r="D497" s="49"/>
    </row>
    <row r="498" spans="2:4" ht="15" x14ac:dyDescent="0.35">
      <c r="B498" s="50"/>
      <c r="C498" s="50"/>
      <c r="D498" s="49"/>
    </row>
    <row r="499" spans="2:4" ht="15" x14ac:dyDescent="0.35">
      <c r="B499" s="50"/>
      <c r="C499" s="50"/>
      <c r="D499" s="49"/>
    </row>
    <row r="500" spans="2:4" ht="15" x14ac:dyDescent="0.35">
      <c r="B500" s="50"/>
      <c r="C500" s="50"/>
      <c r="D500" s="49"/>
    </row>
    <row r="501" spans="2:4" ht="15" x14ac:dyDescent="0.35">
      <c r="B501" s="50"/>
      <c r="C501" s="50"/>
      <c r="D501" s="49"/>
    </row>
    <row r="502" spans="2:4" ht="15" x14ac:dyDescent="0.35">
      <c r="B502" s="50"/>
      <c r="C502" s="50"/>
      <c r="D502" s="49"/>
    </row>
    <row r="503" spans="2:4" ht="15" x14ac:dyDescent="0.35">
      <c r="B503" s="50"/>
      <c r="C503" s="50"/>
      <c r="D503" s="49"/>
    </row>
    <row r="504" spans="2:4" ht="15" x14ac:dyDescent="0.35">
      <c r="B504" s="50"/>
      <c r="C504" s="50"/>
      <c r="D504" s="49"/>
    </row>
    <row r="505" spans="2:4" ht="15" x14ac:dyDescent="0.35">
      <c r="B505" s="50"/>
      <c r="C505" s="50"/>
      <c r="D505" s="49"/>
    </row>
    <row r="506" spans="2:4" ht="15" x14ac:dyDescent="0.35">
      <c r="B506" s="50"/>
      <c r="C506" s="50"/>
      <c r="D506" s="49"/>
    </row>
    <row r="507" spans="2:4" ht="15" x14ac:dyDescent="0.35">
      <c r="B507" s="50"/>
      <c r="C507" s="50"/>
      <c r="D507" s="49"/>
    </row>
    <row r="508" spans="2:4" ht="15" x14ac:dyDescent="0.35">
      <c r="B508" s="50"/>
      <c r="C508" s="50"/>
      <c r="D508" s="49"/>
    </row>
    <row r="509" spans="2:4" ht="15" x14ac:dyDescent="0.35">
      <c r="B509" s="50"/>
      <c r="C509" s="50"/>
      <c r="D509" s="49"/>
    </row>
    <row r="510" spans="2:4" ht="15" x14ac:dyDescent="0.35">
      <c r="B510" s="50"/>
      <c r="C510" s="50"/>
      <c r="D510" s="49"/>
    </row>
    <row r="511" spans="2:4" ht="15" x14ac:dyDescent="0.35">
      <c r="B511" s="50"/>
      <c r="C511" s="50"/>
      <c r="D511" s="49"/>
    </row>
    <row r="512" spans="2:4" ht="15" x14ac:dyDescent="0.35">
      <c r="B512" s="50"/>
      <c r="C512" s="50"/>
      <c r="D512" s="49"/>
    </row>
    <row r="513" spans="2:4" ht="15" x14ac:dyDescent="0.35">
      <c r="B513" s="50"/>
      <c r="C513" s="50"/>
      <c r="D513" s="49"/>
    </row>
    <row r="514" spans="2:4" ht="15" x14ac:dyDescent="0.35">
      <c r="B514" s="50"/>
      <c r="C514" s="50"/>
      <c r="D514" s="49"/>
    </row>
    <row r="515" spans="2:4" ht="15" x14ac:dyDescent="0.35">
      <c r="B515" s="50"/>
      <c r="C515" s="50"/>
      <c r="D515" s="49"/>
    </row>
    <row r="516" spans="2:4" ht="15" x14ac:dyDescent="0.35">
      <c r="B516" s="50"/>
      <c r="C516" s="50"/>
      <c r="D516" s="49"/>
    </row>
    <row r="517" spans="2:4" ht="15" x14ac:dyDescent="0.35">
      <c r="B517" s="50"/>
      <c r="C517" s="50"/>
      <c r="D517" s="49"/>
    </row>
    <row r="518" spans="2:4" ht="15" x14ac:dyDescent="0.35">
      <c r="B518" s="50"/>
      <c r="C518" s="50"/>
      <c r="D518" s="49"/>
    </row>
    <row r="519" spans="2:4" ht="15" x14ac:dyDescent="0.35">
      <c r="B519" s="50"/>
      <c r="C519" s="50"/>
      <c r="D519" s="49"/>
    </row>
    <row r="520" spans="2:4" ht="15" x14ac:dyDescent="0.35">
      <c r="B520" s="50"/>
      <c r="C520" s="50"/>
      <c r="D520" s="49"/>
    </row>
    <row r="521" spans="2:4" ht="15" x14ac:dyDescent="0.35">
      <c r="B521" s="50"/>
      <c r="C521" s="50"/>
      <c r="D521" s="49"/>
    </row>
    <row r="522" spans="2:4" ht="15" x14ac:dyDescent="0.35">
      <c r="B522" s="50"/>
      <c r="C522" s="50"/>
      <c r="D522" s="49"/>
    </row>
    <row r="523" spans="2:4" ht="15" x14ac:dyDescent="0.35">
      <c r="B523" s="50"/>
      <c r="C523" s="50"/>
      <c r="D523" s="49"/>
    </row>
    <row r="524" spans="2:4" ht="15" x14ac:dyDescent="0.35">
      <c r="B524" s="50"/>
      <c r="C524" s="50"/>
      <c r="D524" s="49"/>
    </row>
    <row r="525" spans="2:4" ht="15" x14ac:dyDescent="0.35">
      <c r="B525" s="50"/>
      <c r="C525" s="50"/>
      <c r="D525" s="49"/>
    </row>
    <row r="526" spans="2:4" ht="15" x14ac:dyDescent="0.35">
      <c r="B526" s="50"/>
      <c r="C526" s="50"/>
      <c r="D526" s="49"/>
    </row>
    <row r="527" spans="2:4" ht="15" x14ac:dyDescent="0.35">
      <c r="B527" s="50"/>
      <c r="C527" s="50"/>
      <c r="D527" s="49"/>
    </row>
    <row r="528" spans="2:4" ht="15" x14ac:dyDescent="0.35">
      <c r="B528" s="50"/>
      <c r="C528" s="50"/>
      <c r="D528" s="49"/>
    </row>
    <row r="529" spans="2:4" ht="15" x14ac:dyDescent="0.35">
      <c r="B529" s="50"/>
      <c r="C529" s="50"/>
      <c r="D529" s="49"/>
    </row>
    <row r="530" spans="2:4" ht="15" x14ac:dyDescent="0.35">
      <c r="B530" s="50"/>
      <c r="C530" s="50"/>
      <c r="D530" s="49"/>
    </row>
    <row r="531" spans="2:4" ht="15" x14ac:dyDescent="0.35">
      <c r="B531" s="50"/>
      <c r="C531" s="50"/>
      <c r="D531" s="49"/>
    </row>
    <row r="532" spans="2:4" ht="15" x14ac:dyDescent="0.35">
      <c r="B532" s="50"/>
      <c r="C532" s="50"/>
      <c r="D532" s="49"/>
    </row>
    <row r="533" spans="2:4" ht="15" x14ac:dyDescent="0.35">
      <c r="B533" s="50"/>
      <c r="C533" s="50"/>
      <c r="D533" s="49"/>
    </row>
    <row r="534" spans="2:4" ht="15" x14ac:dyDescent="0.35">
      <c r="B534" s="50"/>
      <c r="C534" s="50"/>
      <c r="D534" s="49"/>
    </row>
    <row r="535" spans="2:4" ht="15" x14ac:dyDescent="0.35">
      <c r="B535" s="50"/>
      <c r="C535" s="50"/>
      <c r="D535" s="49"/>
    </row>
    <row r="536" spans="2:4" ht="15" x14ac:dyDescent="0.35">
      <c r="B536" s="50"/>
      <c r="C536" s="50"/>
      <c r="D536" s="49"/>
    </row>
    <row r="537" spans="2:4" ht="15" x14ac:dyDescent="0.35">
      <c r="B537" s="50"/>
      <c r="C537" s="50"/>
      <c r="D537" s="49"/>
    </row>
    <row r="538" spans="2:4" ht="15" x14ac:dyDescent="0.35">
      <c r="B538" s="50"/>
      <c r="C538" s="50"/>
      <c r="D538" s="49"/>
    </row>
    <row r="539" spans="2:4" ht="15" x14ac:dyDescent="0.35">
      <c r="B539" s="50"/>
      <c r="C539" s="50"/>
      <c r="D539" s="49"/>
    </row>
    <row r="540" spans="2:4" ht="15" x14ac:dyDescent="0.35">
      <c r="B540" s="50"/>
      <c r="C540" s="50"/>
      <c r="D540" s="49"/>
    </row>
    <row r="541" spans="2:4" ht="15" x14ac:dyDescent="0.35">
      <c r="B541" s="50"/>
      <c r="C541" s="50"/>
      <c r="D541" s="49"/>
    </row>
    <row r="542" spans="2:4" ht="15" x14ac:dyDescent="0.35">
      <c r="B542" s="50"/>
      <c r="C542" s="50"/>
      <c r="D542" s="49"/>
    </row>
    <row r="543" spans="2:4" ht="15" x14ac:dyDescent="0.35">
      <c r="B543" s="50"/>
      <c r="C543" s="50"/>
      <c r="D543" s="49"/>
    </row>
    <row r="544" spans="2:4" ht="15" x14ac:dyDescent="0.35">
      <c r="B544" s="50"/>
      <c r="C544" s="50"/>
      <c r="D544" s="49"/>
    </row>
    <row r="545" spans="2:4" ht="15" x14ac:dyDescent="0.35">
      <c r="B545" s="50"/>
      <c r="C545" s="50"/>
      <c r="D545" s="49"/>
    </row>
    <row r="546" spans="2:4" ht="15" x14ac:dyDescent="0.35">
      <c r="B546" s="50"/>
      <c r="C546" s="50"/>
      <c r="D546" s="49"/>
    </row>
    <row r="547" spans="2:4" ht="15" x14ac:dyDescent="0.35">
      <c r="B547" s="50"/>
      <c r="C547" s="50"/>
      <c r="D547" s="49"/>
    </row>
    <row r="548" spans="2:4" ht="15" x14ac:dyDescent="0.35">
      <c r="B548" s="50"/>
      <c r="C548" s="50"/>
      <c r="D548" s="49"/>
    </row>
    <row r="549" spans="2:4" ht="15" x14ac:dyDescent="0.35">
      <c r="B549" s="50"/>
      <c r="C549" s="50"/>
      <c r="D549" s="49"/>
    </row>
    <row r="550" spans="2:4" ht="15" x14ac:dyDescent="0.35">
      <c r="B550" s="50"/>
      <c r="C550" s="50"/>
      <c r="D550" s="49"/>
    </row>
    <row r="551" spans="2:4" ht="15" x14ac:dyDescent="0.35">
      <c r="B551" s="50"/>
      <c r="C551" s="50"/>
      <c r="D551" s="49"/>
    </row>
    <row r="552" spans="2:4" ht="15" x14ac:dyDescent="0.35">
      <c r="B552" s="50"/>
      <c r="C552" s="50"/>
      <c r="D552" s="49"/>
    </row>
    <row r="553" spans="2:4" ht="15" x14ac:dyDescent="0.35">
      <c r="B553" s="50"/>
      <c r="C553" s="50"/>
      <c r="D553" s="49"/>
    </row>
    <row r="554" spans="2:4" ht="15" x14ac:dyDescent="0.35">
      <c r="B554" s="50"/>
      <c r="C554" s="50"/>
      <c r="D554" s="49"/>
    </row>
    <row r="555" spans="2:4" ht="15" x14ac:dyDescent="0.35">
      <c r="B555" s="50"/>
      <c r="C555" s="50"/>
      <c r="D555" s="49"/>
    </row>
    <row r="556" spans="2:4" ht="15" x14ac:dyDescent="0.35">
      <c r="B556" s="50"/>
      <c r="C556" s="50"/>
      <c r="D556" s="49"/>
    </row>
    <row r="557" spans="2:4" ht="15" x14ac:dyDescent="0.35">
      <c r="B557" s="50"/>
      <c r="C557" s="50"/>
      <c r="D557" s="49"/>
    </row>
    <row r="558" spans="2:4" ht="15" x14ac:dyDescent="0.35">
      <c r="B558" s="50"/>
      <c r="C558" s="50"/>
      <c r="D558" s="49"/>
    </row>
    <row r="559" spans="2:4" ht="15" x14ac:dyDescent="0.35">
      <c r="B559" s="50"/>
      <c r="C559" s="50"/>
      <c r="D559" s="49"/>
    </row>
    <row r="560" spans="2:4" ht="15" x14ac:dyDescent="0.35">
      <c r="B560" s="50"/>
      <c r="C560" s="50"/>
      <c r="D560" s="49"/>
    </row>
    <row r="561" spans="2:4" ht="15" x14ac:dyDescent="0.35">
      <c r="B561" s="50"/>
      <c r="C561" s="50"/>
      <c r="D561" s="49"/>
    </row>
    <row r="562" spans="2:4" ht="15" x14ac:dyDescent="0.35">
      <c r="B562" s="50"/>
      <c r="C562" s="50"/>
      <c r="D562" s="49"/>
    </row>
    <row r="563" spans="2:4" ht="15" x14ac:dyDescent="0.35">
      <c r="B563" s="50"/>
      <c r="C563" s="50"/>
      <c r="D563" s="49"/>
    </row>
    <row r="564" spans="2:4" ht="15" x14ac:dyDescent="0.35">
      <c r="B564" s="50"/>
      <c r="C564" s="50"/>
      <c r="D564" s="49"/>
    </row>
    <row r="565" spans="2:4" ht="15" x14ac:dyDescent="0.35">
      <c r="B565" s="50"/>
      <c r="C565" s="50"/>
      <c r="D565" s="49"/>
    </row>
    <row r="566" spans="2:4" ht="15" x14ac:dyDescent="0.35">
      <c r="B566" s="50"/>
      <c r="C566" s="50"/>
      <c r="D566" s="49"/>
    </row>
    <row r="567" spans="2:4" ht="15" x14ac:dyDescent="0.35">
      <c r="B567" s="50"/>
      <c r="C567" s="50"/>
      <c r="D567" s="49"/>
    </row>
    <row r="568" spans="2:4" ht="15" x14ac:dyDescent="0.35">
      <c r="B568" s="50"/>
      <c r="C568" s="50"/>
      <c r="D568" s="49"/>
    </row>
    <row r="569" spans="2:4" ht="15" x14ac:dyDescent="0.35">
      <c r="B569" s="50"/>
      <c r="C569" s="50"/>
      <c r="D569" s="49"/>
    </row>
    <row r="570" spans="2:4" ht="15" x14ac:dyDescent="0.35">
      <c r="B570" s="50"/>
      <c r="C570" s="50"/>
      <c r="D570" s="49"/>
    </row>
    <row r="571" spans="2:4" ht="15" x14ac:dyDescent="0.35">
      <c r="B571" s="50"/>
      <c r="C571" s="50"/>
      <c r="D571" s="49"/>
    </row>
    <row r="572" spans="2:4" ht="15" x14ac:dyDescent="0.35">
      <c r="B572" s="50"/>
      <c r="C572" s="50"/>
      <c r="D572" s="49"/>
    </row>
    <row r="573" spans="2:4" ht="15" x14ac:dyDescent="0.35">
      <c r="B573" s="50"/>
      <c r="C573" s="50"/>
      <c r="D573" s="49"/>
    </row>
    <row r="574" spans="2:4" ht="15" x14ac:dyDescent="0.35">
      <c r="B574" s="50"/>
      <c r="C574" s="50"/>
      <c r="D574" s="49"/>
    </row>
    <row r="575" spans="2:4" ht="15" x14ac:dyDescent="0.35">
      <c r="B575" s="50"/>
      <c r="C575" s="50"/>
      <c r="D575" s="49"/>
    </row>
    <row r="576" spans="2:4" ht="15" x14ac:dyDescent="0.35">
      <c r="B576" s="50"/>
      <c r="C576" s="50"/>
      <c r="D576" s="49"/>
    </row>
    <row r="577" spans="2:4" ht="15" x14ac:dyDescent="0.35">
      <c r="B577" s="50"/>
      <c r="C577" s="50"/>
      <c r="D577" s="49"/>
    </row>
    <row r="578" spans="2:4" ht="15" x14ac:dyDescent="0.35">
      <c r="B578" s="50"/>
      <c r="C578" s="50"/>
      <c r="D578" s="49"/>
    </row>
    <row r="579" spans="2:4" ht="15" x14ac:dyDescent="0.35">
      <c r="B579" s="50"/>
      <c r="C579" s="50"/>
      <c r="D579" s="49"/>
    </row>
    <row r="580" spans="2:4" ht="15" x14ac:dyDescent="0.35">
      <c r="B580" s="50"/>
      <c r="C580" s="50"/>
      <c r="D580" s="49"/>
    </row>
    <row r="581" spans="2:4" ht="15" x14ac:dyDescent="0.35">
      <c r="B581" s="50"/>
      <c r="C581" s="50"/>
      <c r="D581" s="49"/>
    </row>
    <row r="582" spans="2:4" ht="15" x14ac:dyDescent="0.35">
      <c r="B582" s="50"/>
      <c r="C582" s="50"/>
      <c r="D582" s="49"/>
    </row>
    <row r="583" spans="2:4" ht="15" x14ac:dyDescent="0.35">
      <c r="B583" s="50"/>
      <c r="C583" s="50"/>
      <c r="D583" s="49"/>
    </row>
    <row r="584" spans="2:4" ht="15" x14ac:dyDescent="0.35">
      <c r="B584" s="50"/>
      <c r="C584" s="50"/>
      <c r="D584" s="49"/>
    </row>
    <row r="585" spans="2:4" ht="15" x14ac:dyDescent="0.35">
      <c r="B585" s="50"/>
      <c r="C585" s="50"/>
      <c r="D585" s="49"/>
    </row>
    <row r="586" spans="2:4" ht="15" x14ac:dyDescent="0.35">
      <c r="B586" s="50"/>
      <c r="C586" s="50"/>
      <c r="D586" s="49"/>
    </row>
    <row r="587" spans="2:4" ht="15" x14ac:dyDescent="0.35">
      <c r="B587" s="50"/>
      <c r="C587" s="50"/>
      <c r="D587" s="49"/>
    </row>
    <row r="588" spans="2:4" ht="15" x14ac:dyDescent="0.35">
      <c r="B588" s="50"/>
      <c r="C588" s="50"/>
      <c r="D588" s="49"/>
    </row>
    <row r="589" spans="2:4" ht="15" x14ac:dyDescent="0.35">
      <c r="B589" s="50"/>
      <c r="C589" s="50"/>
      <c r="D589" s="49"/>
    </row>
    <row r="590" spans="2:4" ht="15" x14ac:dyDescent="0.35">
      <c r="B590" s="50"/>
      <c r="C590" s="50"/>
      <c r="D590" s="49"/>
    </row>
    <row r="591" spans="2:4" ht="15" x14ac:dyDescent="0.35">
      <c r="B591" s="50"/>
      <c r="C591" s="50"/>
      <c r="D591" s="49"/>
    </row>
    <row r="592" spans="2:4" ht="15" x14ac:dyDescent="0.35">
      <c r="B592" s="50"/>
      <c r="C592" s="50"/>
      <c r="D592" s="49"/>
    </row>
    <row r="593" spans="2:4" ht="15" x14ac:dyDescent="0.35">
      <c r="B593" s="50"/>
      <c r="C593" s="50"/>
      <c r="D593" s="49"/>
    </row>
    <row r="594" spans="2:4" ht="15" x14ac:dyDescent="0.35">
      <c r="B594" s="50"/>
      <c r="C594" s="50"/>
      <c r="D594" s="49"/>
    </row>
    <row r="595" spans="2:4" ht="15" x14ac:dyDescent="0.35">
      <c r="B595" s="50"/>
      <c r="C595" s="50"/>
      <c r="D595" s="49"/>
    </row>
    <row r="596" spans="2:4" ht="15" x14ac:dyDescent="0.35">
      <c r="B596" s="50"/>
      <c r="C596" s="50"/>
      <c r="D596" s="49"/>
    </row>
    <row r="597" spans="2:4" ht="15" x14ac:dyDescent="0.35">
      <c r="B597" s="50"/>
      <c r="C597" s="50"/>
      <c r="D597" s="49"/>
    </row>
    <row r="598" spans="2:4" ht="15" x14ac:dyDescent="0.35">
      <c r="B598" s="50"/>
      <c r="C598" s="50"/>
      <c r="D598" s="49"/>
    </row>
    <row r="599" spans="2:4" ht="15" x14ac:dyDescent="0.35">
      <c r="B599" s="50"/>
      <c r="C599" s="50"/>
      <c r="D599" s="49"/>
    </row>
    <row r="600" spans="2:4" ht="15" x14ac:dyDescent="0.35">
      <c r="B600" s="50"/>
      <c r="C600" s="50"/>
      <c r="D600" s="49"/>
    </row>
    <row r="601" spans="2:4" ht="15" x14ac:dyDescent="0.35">
      <c r="B601" s="50"/>
      <c r="C601" s="50"/>
      <c r="D601" s="49"/>
    </row>
    <row r="602" spans="2:4" ht="15" x14ac:dyDescent="0.35">
      <c r="B602" s="50"/>
      <c r="C602" s="50"/>
      <c r="D602" s="49"/>
    </row>
    <row r="603" spans="2:4" ht="15" x14ac:dyDescent="0.35">
      <c r="B603" s="50"/>
      <c r="C603" s="50"/>
      <c r="D603" s="49"/>
    </row>
    <row r="604" spans="2:4" ht="15" x14ac:dyDescent="0.35">
      <c r="B604" s="50"/>
      <c r="C604" s="50"/>
      <c r="D604" s="49"/>
    </row>
    <row r="605" spans="2:4" ht="15" x14ac:dyDescent="0.35">
      <c r="B605" s="50"/>
      <c r="C605" s="50"/>
      <c r="D605" s="49"/>
    </row>
    <row r="606" spans="2:4" ht="15" x14ac:dyDescent="0.35">
      <c r="B606" s="50"/>
      <c r="C606" s="50"/>
      <c r="D606" s="49"/>
    </row>
    <row r="607" spans="2:4" ht="15" x14ac:dyDescent="0.35">
      <c r="B607" s="50"/>
      <c r="C607" s="50"/>
      <c r="D607" s="49"/>
    </row>
    <row r="608" spans="2:4" ht="15" x14ac:dyDescent="0.35">
      <c r="B608" s="50"/>
      <c r="C608" s="50"/>
      <c r="D608" s="49"/>
    </row>
    <row r="609" spans="2:4" ht="15" x14ac:dyDescent="0.35">
      <c r="B609" s="50"/>
      <c r="C609" s="50"/>
      <c r="D609" s="49"/>
    </row>
    <row r="610" spans="2:4" ht="15" x14ac:dyDescent="0.35">
      <c r="B610" s="50"/>
      <c r="C610" s="50"/>
      <c r="D610" s="49"/>
    </row>
    <row r="611" spans="2:4" ht="15" x14ac:dyDescent="0.35">
      <c r="B611" s="50"/>
      <c r="C611" s="50"/>
      <c r="D611" s="49"/>
    </row>
    <row r="612" spans="2:4" ht="15" x14ac:dyDescent="0.35">
      <c r="B612" s="50"/>
      <c r="C612" s="50"/>
      <c r="D612" s="49"/>
    </row>
    <row r="613" spans="2:4" ht="15" x14ac:dyDescent="0.35">
      <c r="B613" s="50"/>
      <c r="C613" s="50"/>
      <c r="D613" s="49"/>
    </row>
    <row r="614" spans="2:4" ht="15" x14ac:dyDescent="0.35">
      <c r="B614" s="50"/>
      <c r="C614" s="50"/>
      <c r="D614" s="49"/>
    </row>
    <row r="615" spans="2:4" ht="15" x14ac:dyDescent="0.35">
      <c r="B615" s="50"/>
      <c r="C615" s="50"/>
      <c r="D615" s="49"/>
    </row>
    <row r="616" spans="2:4" ht="15" x14ac:dyDescent="0.35">
      <c r="B616" s="50"/>
      <c r="C616" s="50"/>
      <c r="D616" s="49"/>
    </row>
    <row r="617" spans="2:4" ht="15" x14ac:dyDescent="0.35">
      <c r="B617" s="50"/>
      <c r="C617" s="50"/>
      <c r="D617" s="49"/>
    </row>
    <row r="618" spans="2:4" ht="15" x14ac:dyDescent="0.35">
      <c r="B618" s="50"/>
      <c r="C618" s="50"/>
      <c r="D618" s="49"/>
    </row>
    <row r="619" spans="2:4" ht="15" x14ac:dyDescent="0.35">
      <c r="B619" s="50"/>
      <c r="C619" s="50"/>
      <c r="D619" s="49"/>
    </row>
    <row r="620" spans="2:4" ht="15" x14ac:dyDescent="0.35">
      <c r="B620" s="50"/>
      <c r="C620" s="50"/>
      <c r="D620" s="49"/>
    </row>
    <row r="621" spans="2:4" ht="15" x14ac:dyDescent="0.35">
      <c r="B621" s="50"/>
      <c r="C621" s="50"/>
      <c r="D621" s="49"/>
    </row>
    <row r="622" spans="2:4" ht="15" x14ac:dyDescent="0.35">
      <c r="B622" s="50"/>
      <c r="C622" s="50"/>
      <c r="D622" s="49"/>
    </row>
    <row r="623" spans="2:4" ht="15" x14ac:dyDescent="0.35">
      <c r="B623" s="50"/>
      <c r="C623" s="50"/>
      <c r="D623" s="49"/>
    </row>
    <row r="624" spans="2:4" ht="15" x14ac:dyDescent="0.35">
      <c r="B624" s="50"/>
      <c r="C624" s="50"/>
      <c r="D624" s="49"/>
    </row>
    <row r="625" spans="2:4" ht="15" x14ac:dyDescent="0.35">
      <c r="B625" s="50"/>
      <c r="C625" s="50"/>
      <c r="D625" s="49"/>
    </row>
    <row r="626" spans="2:4" ht="15" x14ac:dyDescent="0.35">
      <c r="B626" s="50"/>
      <c r="C626" s="50"/>
      <c r="D626" s="49"/>
    </row>
    <row r="627" spans="2:4" ht="15" x14ac:dyDescent="0.35">
      <c r="B627" s="50"/>
      <c r="C627" s="50"/>
      <c r="D627" s="49"/>
    </row>
    <row r="628" spans="2:4" ht="15" x14ac:dyDescent="0.35">
      <c r="B628" s="50"/>
      <c r="C628" s="50"/>
      <c r="D628" s="49"/>
    </row>
    <row r="629" spans="2:4" ht="15" x14ac:dyDescent="0.35">
      <c r="B629" s="50"/>
      <c r="C629" s="50"/>
      <c r="D629" s="49"/>
    </row>
    <row r="630" spans="2:4" ht="15" x14ac:dyDescent="0.35">
      <c r="B630" s="50"/>
      <c r="C630" s="50"/>
      <c r="D630" s="49"/>
    </row>
    <row r="631" spans="2:4" ht="15" x14ac:dyDescent="0.35">
      <c r="B631" s="50"/>
      <c r="C631" s="50"/>
      <c r="D631" s="49"/>
    </row>
    <row r="632" spans="2:4" ht="15" x14ac:dyDescent="0.35">
      <c r="B632" s="50"/>
      <c r="C632" s="50"/>
      <c r="D632" s="49"/>
    </row>
    <row r="633" spans="2:4" ht="15" x14ac:dyDescent="0.35">
      <c r="B633" s="50"/>
      <c r="C633" s="50"/>
      <c r="D633" s="49"/>
    </row>
    <row r="634" spans="2:4" ht="15" x14ac:dyDescent="0.35">
      <c r="B634" s="50"/>
      <c r="C634" s="50"/>
      <c r="D634" s="49"/>
    </row>
    <row r="635" spans="2:4" ht="15" x14ac:dyDescent="0.35">
      <c r="B635" s="50"/>
      <c r="C635" s="50"/>
      <c r="D635" s="49"/>
    </row>
    <row r="636" spans="2:4" ht="15" x14ac:dyDescent="0.35">
      <c r="B636" s="50"/>
      <c r="C636" s="50"/>
      <c r="D636" s="49"/>
    </row>
    <row r="637" spans="2:4" ht="15" x14ac:dyDescent="0.35">
      <c r="B637" s="50"/>
      <c r="C637" s="50"/>
      <c r="D637" s="49"/>
    </row>
    <row r="638" spans="2:4" ht="15" x14ac:dyDescent="0.35">
      <c r="B638" s="50"/>
      <c r="C638" s="50"/>
      <c r="D638" s="49"/>
    </row>
    <row r="639" spans="2:4" ht="15" x14ac:dyDescent="0.35">
      <c r="B639" s="50"/>
      <c r="C639" s="50"/>
      <c r="D639" s="49"/>
    </row>
    <row r="640" spans="2:4" ht="15" x14ac:dyDescent="0.35">
      <c r="B640" s="50"/>
      <c r="C640" s="50"/>
      <c r="D640" s="49"/>
    </row>
    <row r="641" spans="2:4" ht="15" x14ac:dyDescent="0.35">
      <c r="B641" s="50"/>
      <c r="C641" s="50"/>
      <c r="D641" s="49"/>
    </row>
    <row r="642" spans="2:4" ht="15" x14ac:dyDescent="0.35">
      <c r="B642" s="50"/>
      <c r="C642" s="50"/>
      <c r="D642" s="49"/>
    </row>
    <row r="643" spans="2:4" ht="15" x14ac:dyDescent="0.35">
      <c r="B643" s="50"/>
      <c r="C643" s="50"/>
      <c r="D643" s="49"/>
    </row>
    <row r="644" spans="2:4" ht="15" x14ac:dyDescent="0.35">
      <c r="B644" s="50"/>
      <c r="C644" s="50"/>
      <c r="D644" s="49"/>
    </row>
    <row r="645" spans="2:4" ht="15" x14ac:dyDescent="0.35">
      <c r="B645" s="50"/>
      <c r="C645" s="50"/>
      <c r="D645" s="49"/>
    </row>
    <row r="646" spans="2:4" ht="15" x14ac:dyDescent="0.35">
      <c r="B646" s="50"/>
      <c r="C646" s="50"/>
      <c r="D646" s="49"/>
    </row>
    <row r="647" spans="2:4" ht="15" x14ac:dyDescent="0.35">
      <c r="B647" s="50"/>
      <c r="C647" s="50"/>
      <c r="D647" s="49"/>
    </row>
    <row r="648" spans="2:4" ht="15" x14ac:dyDescent="0.35">
      <c r="B648" s="50"/>
      <c r="C648" s="50"/>
      <c r="D648" s="49"/>
    </row>
    <row r="649" spans="2:4" ht="15" x14ac:dyDescent="0.35">
      <c r="B649" s="50"/>
      <c r="C649" s="50"/>
      <c r="D649" s="49"/>
    </row>
    <row r="650" spans="2:4" ht="15" x14ac:dyDescent="0.35">
      <c r="B650" s="50"/>
      <c r="C650" s="50"/>
      <c r="D650" s="49"/>
    </row>
    <row r="651" spans="2:4" ht="15" x14ac:dyDescent="0.35">
      <c r="B651" s="50"/>
      <c r="C651" s="50"/>
      <c r="D651" s="49"/>
    </row>
    <row r="652" spans="2:4" ht="15" x14ac:dyDescent="0.35">
      <c r="B652" s="50"/>
      <c r="C652" s="50"/>
      <c r="D652" s="49"/>
    </row>
    <row r="653" spans="2:4" ht="15" x14ac:dyDescent="0.35">
      <c r="B653" s="50"/>
      <c r="C653" s="50"/>
      <c r="D653" s="49"/>
    </row>
    <row r="654" spans="2:4" ht="15" x14ac:dyDescent="0.35">
      <c r="B654" s="50"/>
      <c r="C654" s="50"/>
      <c r="D654" s="49"/>
    </row>
    <row r="655" spans="2:4" ht="15" x14ac:dyDescent="0.35">
      <c r="B655" s="50"/>
      <c r="C655" s="50"/>
      <c r="D655" s="49"/>
    </row>
    <row r="656" spans="2:4" ht="15" x14ac:dyDescent="0.35">
      <c r="B656" s="50"/>
      <c r="C656" s="50"/>
      <c r="D656" s="49"/>
    </row>
    <row r="657" spans="2:4" ht="15" x14ac:dyDescent="0.35">
      <c r="B657" s="50"/>
      <c r="C657" s="50"/>
      <c r="D657" s="49"/>
    </row>
    <row r="658" spans="2:4" ht="15" x14ac:dyDescent="0.35">
      <c r="B658" s="50"/>
      <c r="C658" s="50"/>
      <c r="D658" s="49"/>
    </row>
    <row r="659" spans="2:4" ht="15" x14ac:dyDescent="0.35">
      <c r="B659" s="50"/>
      <c r="C659" s="50"/>
      <c r="D659" s="49"/>
    </row>
    <row r="660" spans="2:4" ht="15" x14ac:dyDescent="0.35">
      <c r="B660" s="50"/>
      <c r="C660" s="50"/>
      <c r="D660" s="49"/>
    </row>
    <row r="661" spans="2:4" ht="15" x14ac:dyDescent="0.35">
      <c r="B661" s="50"/>
      <c r="C661" s="50"/>
      <c r="D661" s="49"/>
    </row>
    <row r="662" spans="2:4" ht="15" x14ac:dyDescent="0.35">
      <c r="B662" s="50"/>
      <c r="C662" s="50"/>
      <c r="D662" s="49"/>
    </row>
    <row r="663" spans="2:4" ht="15" x14ac:dyDescent="0.35">
      <c r="B663" s="50"/>
      <c r="C663" s="50"/>
      <c r="D663" s="49"/>
    </row>
    <row r="664" spans="2:4" ht="15" x14ac:dyDescent="0.35">
      <c r="B664" s="50"/>
      <c r="C664" s="50"/>
      <c r="D664" s="49"/>
    </row>
    <row r="665" spans="2:4" ht="15" x14ac:dyDescent="0.35">
      <c r="B665" s="50"/>
      <c r="C665" s="50"/>
      <c r="D665" s="49"/>
    </row>
    <row r="666" spans="2:4" ht="15" x14ac:dyDescent="0.35">
      <c r="B666" s="50"/>
      <c r="C666" s="50"/>
      <c r="D666" s="49"/>
    </row>
    <row r="667" spans="2:4" ht="15" x14ac:dyDescent="0.35">
      <c r="B667" s="50"/>
      <c r="C667" s="50"/>
      <c r="D667" s="49"/>
    </row>
    <row r="668" spans="2:4" ht="15" x14ac:dyDescent="0.35">
      <c r="B668" s="50"/>
      <c r="C668" s="50"/>
      <c r="D668" s="49"/>
    </row>
    <row r="669" spans="2:4" ht="15" x14ac:dyDescent="0.35">
      <c r="B669" s="50"/>
      <c r="C669" s="50"/>
      <c r="D669" s="49"/>
    </row>
    <row r="670" spans="2:4" ht="15" x14ac:dyDescent="0.35">
      <c r="B670" s="50"/>
      <c r="C670" s="50"/>
      <c r="D670" s="49"/>
    </row>
    <row r="671" spans="2:4" ht="15" x14ac:dyDescent="0.35">
      <c r="B671" s="50"/>
      <c r="C671" s="50"/>
      <c r="D671" s="49"/>
    </row>
    <row r="672" spans="2:4" ht="15" x14ac:dyDescent="0.35">
      <c r="B672" s="50"/>
      <c r="C672" s="50"/>
      <c r="D672" s="49"/>
    </row>
    <row r="673" spans="2:4" ht="15" x14ac:dyDescent="0.35">
      <c r="B673" s="50"/>
      <c r="C673" s="50"/>
      <c r="D673" s="49"/>
    </row>
    <row r="674" spans="2:4" ht="15" x14ac:dyDescent="0.35">
      <c r="B674" s="50"/>
      <c r="C674" s="50"/>
      <c r="D674" s="49"/>
    </row>
    <row r="675" spans="2:4" ht="15" x14ac:dyDescent="0.35">
      <c r="B675" s="50"/>
      <c r="C675" s="50"/>
      <c r="D675" s="49"/>
    </row>
    <row r="676" spans="2:4" ht="15" x14ac:dyDescent="0.35">
      <c r="B676" s="50"/>
      <c r="C676" s="50"/>
      <c r="D676" s="49"/>
    </row>
    <row r="677" spans="2:4" ht="15" x14ac:dyDescent="0.35">
      <c r="B677" s="50"/>
      <c r="C677" s="50"/>
      <c r="D677" s="49"/>
    </row>
    <row r="678" spans="2:4" ht="15" x14ac:dyDescent="0.35">
      <c r="B678" s="50"/>
      <c r="C678" s="50"/>
      <c r="D678" s="49"/>
    </row>
    <row r="679" spans="2:4" ht="15" x14ac:dyDescent="0.35">
      <c r="B679" s="50"/>
      <c r="C679" s="50"/>
      <c r="D679" s="49"/>
    </row>
    <row r="680" spans="2:4" ht="15" x14ac:dyDescent="0.35">
      <c r="B680" s="50"/>
      <c r="C680" s="50"/>
      <c r="D680" s="49"/>
    </row>
    <row r="681" spans="2:4" ht="15" x14ac:dyDescent="0.35">
      <c r="B681" s="50"/>
      <c r="C681" s="50"/>
      <c r="D681" s="49"/>
    </row>
    <row r="682" spans="2:4" ht="15" x14ac:dyDescent="0.35">
      <c r="B682" s="50"/>
      <c r="C682" s="50"/>
      <c r="D682" s="49"/>
    </row>
    <row r="683" spans="2:4" ht="15" x14ac:dyDescent="0.35">
      <c r="B683" s="50"/>
      <c r="C683" s="50"/>
      <c r="D683" s="49"/>
    </row>
    <row r="684" spans="2:4" ht="15" x14ac:dyDescent="0.35">
      <c r="B684" s="50"/>
      <c r="C684" s="50"/>
      <c r="D684" s="49"/>
    </row>
    <row r="685" spans="2:4" ht="15" x14ac:dyDescent="0.35">
      <c r="B685" s="50"/>
      <c r="C685" s="50"/>
      <c r="D685" s="49"/>
    </row>
    <row r="686" spans="2:4" ht="15" x14ac:dyDescent="0.35">
      <c r="B686" s="50"/>
      <c r="C686" s="50"/>
      <c r="D686" s="49"/>
    </row>
    <row r="687" spans="2:4" ht="15" x14ac:dyDescent="0.35">
      <c r="B687" s="50"/>
      <c r="C687" s="50"/>
      <c r="D687" s="49"/>
    </row>
    <row r="688" spans="2:4" ht="15" x14ac:dyDescent="0.35">
      <c r="B688" s="50"/>
      <c r="C688" s="50"/>
      <c r="D688" s="49"/>
    </row>
    <row r="689" spans="2:4" ht="15" x14ac:dyDescent="0.35">
      <c r="B689" s="50"/>
      <c r="C689" s="50"/>
      <c r="D689" s="49"/>
    </row>
    <row r="690" spans="2:4" ht="15" x14ac:dyDescent="0.35">
      <c r="B690" s="50"/>
      <c r="C690" s="50"/>
      <c r="D690" s="49"/>
    </row>
    <row r="691" spans="2:4" ht="15" x14ac:dyDescent="0.35">
      <c r="B691" s="50"/>
      <c r="C691" s="50"/>
      <c r="D691" s="49"/>
    </row>
    <row r="692" spans="2:4" ht="15" x14ac:dyDescent="0.35">
      <c r="B692" s="50"/>
      <c r="C692" s="50"/>
      <c r="D692" s="49"/>
    </row>
    <row r="693" spans="2:4" ht="15" x14ac:dyDescent="0.35">
      <c r="B693" s="50"/>
      <c r="C693" s="50"/>
      <c r="D693" s="49"/>
    </row>
    <row r="694" spans="2:4" ht="15" x14ac:dyDescent="0.35">
      <c r="B694" s="50"/>
      <c r="C694" s="50"/>
      <c r="D694" s="49"/>
    </row>
    <row r="695" spans="2:4" ht="15" x14ac:dyDescent="0.35">
      <c r="B695" s="50"/>
      <c r="C695" s="50"/>
      <c r="D695" s="49"/>
    </row>
    <row r="696" spans="2:4" ht="15" x14ac:dyDescent="0.35">
      <c r="B696" s="50"/>
      <c r="C696" s="50"/>
      <c r="D696" s="49"/>
    </row>
    <row r="697" spans="2:4" ht="15" x14ac:dyDescent="0.35">
      <c r="B697" s="50"/>
      <c r="C697" s="50"/>
      <c r="D697" s="49"/>
    </row>
    <row r="698" spans="2:4" ht="15" x14ac:dyDescent="0.35">
      <c r="B698" s="50"/>
      <c r="C698" s="50"/>
      <c r="D698" s="49"/>
    </row>
    <row r="699" spans="2:4" ht="15" x14ac:dyDescent="0.35">
      <c r="B699" s="50"/>
      <c r="C699" s="50"/>
      <c r="D699" s="49"/>
    </row>
    <row r="700" spans="2:4" ht="15" x14ac:dyDescent="0.35">
      <c r="B700" s="50"/>
      <c r="C700" s="50"/>
      <c r="D700" s="49"/>
    </row>
    <row r="701" spans="2:4" ht="15" x14ac:dyDescent="0.35">
      <c r="B701" s="50"/>
      <c r="C701" s="50"/>
      <c r="D701" s="49"/>
    </row>
    <row r="702" spans="2:4" ht="15" x14ac:dyDescent="0.35">
      <c r="B702" s="50"/>
      <c r="C702" s="50"/>
      <c r="D702" s="49"/>
    </row>
    <row r="703" spans="2:4" ht="15" x14ac:dyDescent="0.35">
      <c r="B703" s="50"/>
      <c r="C703" s="50"/>
      <c r="D703" s="49"/>
    </row>
    <row r="704" spans="2:4" ht="15" x14ac:dyDescent="0.35">
      <c r="B704" s="50"/>
      <c r="C704" s="50"/>
      <c r="D704" s="49"/>
    </row>
    <row r="705" spans="2:4" ht="15" x14ac:dyDescent="0.35">
      <c r="B705" s="50"/>
      <c r="C705" s="50"/>
      <c r="D705" s="49"/>
    </row>
    <row r="706" spans="2:4" ht="15" x14ac:dyDescent="0.35">
      <c r="B706" s="50"/>
      <c r="C706" s="50"/>
      <c r="D706" s="49"/>
    </row>
    <row r="707" spans="2:4" ht="15" x14ac:dyDescent="0.35">
      <c r="B707" s="50"/>
      <c r="C707" s="50"/>
      <c r="D707" s="49"/>
    </row>
    <row r="708" spans="2:4" ht="15" x14ac:dyDescent="0.35">
      <c r="B708" s="50"/>
      <c r="C708" s="50"/>
      <c r="D708" s="49"/>
    </row>
    <row r="709" spans="2:4" ht="15" x14ac:dyDescent="0.35">
      <c r="B709" s="50"/>
      <c r="C709" s="50"/>
      <c r="D709" s="49"/>
    </row>
    <row r="710" spans="2:4" ht="15" x14ac:dyDescent="0.35">
      <c r="B710" s="50"/>
      <c r="C710" s="50"/>
      <c r="D710" s="49"/>
    </row>
    <row r="711" spans="2:4" ht="15" x14ac:dyDescent="0.35">
      <c r="B711" s="50"/>
      <c r="C711" s="50"/>
      <c r="D711" s="49"/>
    </row>
    <row r="712" spans="2:4" ht="15" x14ac:dyDescent="0.35">
      <c r="B712" s="50"/>
      <c r="C712" s="50"/>
      <c r="D712" s="49"/>
    </row>
    <row r="713" spans="2:4" ht="15" x14ac:dyDescent="0.35">
      <c r="B713" s="50"/>
      <c r="C713" s="50"/>
      <c r="D713" s="49"/>
    </row>
    <row r="714" spans="2:4" ht="15" x14ac:dyDescent="0.35">
      <c r="B714" s="50"/>
      <c r="C714" s="50"/>
      <c r="D714" s="49"/>
    </row>
    <row r="715" spans="2:4" ht="15" x14ac:dyDescent="0.35">
      <c r="B715" s="50"/>
      <c r="C715" s="50"/>
      <c r="D715" s="49"/>
    </row>
    <row r="716" spans="2:4" ht="15" x14ac:dyDescent="0.35">
      <c r="B716" s="50"/>
      <c r="C716" s="50"/>
      <c r="D716" s="49"/>
    </row>
    <row r="717" spans="2:4" ht="15" x14ac:dyDescent="0.35">
      <c r="B717" s="50"/>
      <c r="C717" s="50"/>
      <c r="D717" s="49"/>
    </row>
    <row r="718" spans="2:4" ht="15" x14ac:dyDescent="0.35">
      <c r="B718" s="50"/>
      <c r="C718" s="50"/>
      <c r="D718" s="49"/>
    </row>
    <row r="719" spans="2:4" ht="15" x14ac:dyDescent="0.35">
      <c r="B719" s="50"/>
      <c r="C719" s="50"/>
      <c r="D719" s="49"/>
    </row>
    <row r="720" spans="2:4" ht="15" x14ac:dyDescent="0.35">
      <c r="B720" s="50"/>
      <c r="C720" s="50"/>
      <c r="D720" s="49"/>
    </row>
    <row r="721" spans="2:4" ht="15" x14ac:dyDescent="0.35">
      <c r="B721" s="50"/>
      <c r="C721" s="50"/>
      <c r="D721" s="49"/>
    </row>
    <row r="722" spans="2:4" ht="15" x14ac:dyDescent="0.35">
      <c r="B722" s="50"/>
      <c r="C722" s="50"/>
      <c r="D722" s="49"/>
    </row>
    <row r="723" spans="2:4" ht="15" x14ac:dyDescent="0.35">
      <c r="B723" s="50"/>
      <c r="C723" s="50"/>
      <c r="D723" s="49"/>
    </row>
    <row r="724" spans="2:4" ht="15" x14ac:dyDescent="0.35">
      <c r="B724" s="50"/>
      <c r="C724" s="50"/>
      <c r="D724" s="49"/>
    </row>
    <row r="725" spans="2:4" ht="15" x14ac:dyDescent="0.35">
      <c r="B725" s="50"/>
      <c r="C725" s="50"/>
      <c r="D725" s="49"/>
    </row>
    <row r="726" spans="2:4" ht="15" x14ac:dyDescent="0.35">
      <c r="B726" s="50"/>
      <c r="C726" s="50"/>
      <c r="D726" s="49"/>
    </row>
    <row r="727" spans="2:4" ht="15" x14ac:dyDescent="0.35">
      <c r="B727" s="50"/>
      <c r="C727" s="50"/>
      <c r="D727" s="49"/>
    </row>
    <row r="728" spans="2:4" ht="15" x14ac:dyDescent="0.35">
      <c r="B728" s="50"/>
      <c r="C728" s="50"/>
      <c r="D728" s="49"/>
    </row>
    <row r="729" spans="2:4" ht="15" x14ac:dyDescent="0.35">
      <c r="B729" s="50"/>
      <c r="C729" s="50"/>
      <c r="D729" s="49"/>
    </row>
    <row r="730" spans="2:4" ht="15" x14ac:dyDescent="0.35">
      <c r="B730" s="50"/>
      <c r="C730" s="50"/>
      <c r="D730" s="49"/>
    </row>
    <row r="731" spans="2:4" ht="15" x14ac:dyDescent="0.35">
      <c r="B731" s="50"/>
      <c r="C731" s="50"/>
      <c r="D731" s="49"/>
    </row>
    <row r="732" spans="2:4" ht="15" x14ac:dyDescent="0.35">
      <c r="B732" s="50"/>
      <c r="C732" s="50"/>
      <c r="D732" s="49"/>
    </row>
    <row r="733" spans="2:4" ht="15" x14ac:dyDescent="0.35">
      <c r="B733" s="50"/>
      <c r="C733" s="50"/>
      <c r="D733" s="49"/>
    </row>
    <row r="734" spans="2:4" ht="15" x14ac:dyDescent="0.35">
      <c r="B734" s="50"/>
      <c r="C734" s="50"/>
      <c r="D734" s="49"/>
    </row>
    <row r="735" spans="2:4" ht="15" x14ac:dyDescent="0.35">
      <c r="B735" s="50"/>
      <c r="C735" s="50"/>
      <c r="D735" s="49"/>
    </row>
    <row r="736" spans="2:4" ht="15" x14ac:dyDescent="0.35">
      <c r="B736" s="50"/>
      <c r="C736" s="50"/>
      <c r="D736" s="49"/>
    </row>
    <row r="737" spans="2:4" ht="15" x14ac:dyDescent="0.35">
      <c r="B737" s="50"/>
      <c r="C737" s="50"/>
      <c r="D737" s="49"/>
    </row>
    <row r="738" spans="2:4" ht="15" x14ac:dyDescent="0.35">
      <c r="B738" s="50"/>
      <c r="C738" s="50"/>
      <c r="D738" s="49"/>
    </row>
    <row r="739" spans="2:4" ht="15" x14ac:dyDescent="0.35">
      <c r="B739" s="50"/>
      <c r="C739" s="50"/>
      <c r="D739" s="49"/>
    </row>
    <row r="740" spans="2:4" ht="15" x14ac:dyDescent="0.35">
      <c r="B740" s="50"/>
      <c r="C740" s="50"/>
      <c r="D740" s="49"/>
    </row>
    <row r="741" spans="2:4" ht="15" x14ac:dyDescent="0.35">
      <c r="B741" s="50"/>
      <c r="C741" s="50"/>
      <c r="D741" s="49"/>
    </row>
    <row r="742" spans="2:4" ht="15" x14ac:dyDescent="0.35">
      <c r="B742" s="50"/>
      <c r="C742" s="50"/>
      <c r="D742" s="49"/>
    </row>
    <row r="743" spans="2:4" ht="15" x14ac:dyDescent="0.35">
      <c r="B743" s="50"/>
      <c r="C743" s="50"/>
      <c r="D743" s="49"/>
    </row>
    <row r="744" spans="2:4" ht="15" x14ac:dyDescent="0.35">
      <c r="B744" s="50"/>
      <c r="C744" s="50"/>
      <c r="D744" s="49"/>
    </row>
    <row r="745" spans="2:4" ht="15" x14ac:dyDescent="0.35">
      <c r="B745" s="50"/>
      <c r="C745" s="50"/>
      <c r="D745" s="49"/>
    </row>
    <row r="746" spans="2:4" ht="15" x14ac:dyDescent="0.35">
      <c r="B746" s="50"/>
      <c r="C746" s="50"/>
      <c r="D746" s="49"/>
    </row>
    <row r="747" spans="2:4" ht="15" x14ac:dyDescent="0.35">
      <c r="B747" s="50"/>
      <c r="C747" s="50"/>
      <c r="D747" s="49"/>
    </row>
    <row r="748" spans="2:4" ht="15" x14ac:dyDescent="0.35">
      <c r="B748" s="50"/>
      <c r="C748" s="50"/>
      <c r="D748" s="49"/>
    </row>
    <row r="749" spans="2:4" ht="15" x14ac:dyDescent="0.35">
      <c r="B749" s="50"/>
      <c r="C749" s="50"/>
      <c r="D749" s="49"/>
    </row>
    <row r="750" spans="2:4" ht="15" x14ac:dyDescent="0.35">
      <c r="B750" s="50"/>
      <c r="C750" s="50"/>
      <c r="D750" s="49"/>
    </row>
    <row r="751" spans="2:4" ht="15" x14ac:dyDescent="0.35">
      <c r="B751" s="50"/>
      <c r="C751" s="50"/>
      <c r="D751" s="49"/>
    </row>
    <row r="752" spans="2:4" ht="15" x14ac:dyDescent="0.35">
      <c r="B752" s="50"/>
      <c r="C752" s="50"/>
      <c r="D752" s="49"/>
    </row>
    <row r="753" spans="2:4" ht="15" x14ac:dyDescent="0.35">
      <c r="B753" s="50"/>
      <c r="C753" s="50"/>
      <c r="D753" s="49"/>
    </row>
    <row r="754" spans="2:4" ht="15" x14ac:dyDescent="0.35">
      <c r="B754" s="50"/>
      <c r="C754" s="50"/>
      <c r="D754" s="49"/>
    </row>
    <row r="755" spans="2:4" ht="15" x14ac:dyDescent="0.35">
      <c r="B755" s="50"/>
      <c r="C755" s="50"/>
      <c r="D755" s="49"/>
    </row>
    <row r="756" spans="2:4" ht="15" x14ac:dyDescent="0.35">
      <c r="B756" s="50"/>
      <c r="C756" s="50"/>
      <c r="D756" s="49"/>
    </row>
    <row r="757" spans="2:4" ht="15" x14ac:dyDescent="0.35">
      <c r="B757" s="50"/>
      <c r="C757" s="50"/>
      <c r="D757" s="49"/>
    </row>
    <row r="758" spans="2:4" ht="15" x14ac:dyDescent="0.35">
      <c r="B758" s="50"/>
      <c r="C758" s="50"/>
      <c r="D758" s="49"/>
    </row>
    <row r="759" spans="2:4" ht="15" x14ac:dyDescent="0.35">
      <c r="B759" s="50"/>
      <c r="C759" s="50"/>
      <c r="D759" s="49"/>
    </row>
    <row r="760" spans="2:4" ht="15" x14ac:dyDescent="0.35">
      <c r="B760" s="50"/>
      <c r="C760" s="50"/>
      <c r="D760" s="49"/>
    </row>
    <row r="761" spans="2:4" ht="15" x14ac:dyDescent="0.35">
      <c r="B761" s="50"/>
      <c r="C761" s="50"/>
      <c r="D761" s="49"/>
    </row>
    <row r="762" spans="2:4" ht="15" x14ac:dyDescent="0.35">
      <c r="B762" s="50"/>
      <c r="C762" s="50"/>
      <c r="D762" s="49"/>
    </row>
    <row r="763" spans="2:4" ht="15" x14ac:dyDescent="0.35">
      <c r="B763" s="50"/>
      <c r="C763" s="50"/>
      <c r="D763" s="49"/>
    </row>
    <row r="764" spans="2:4" ht="15" x14ac:dyDescent="0.35">
      <c r="B764" s="50"/>
      <c r="C764" s="50"/>
      <c r="D764" s="49"/>
    </row>
    <row r="765" spans="2:4" ht="15" x14ac:dyDescent="0.35">
      <c r="B765" s="50"/>
      <c r="C765" s="50"/>
      <c r="D765" s="49"/>
    </row>
    <row r="766" spans="2:4" ht="15" x14ac:dyDescent="0.35">
      <c r="B766" s="50"/>
      <c r="C766" s="50"/>
      <c r="D766" s="49"/>
    </row>
    <row r="767" spans="2:4" ht="15" x14ac:dyDescent="0.35">
      <c r="B767" s="50"/>
      <c r="C767" s="50"/>
      <c r="D767" s="49"/>
    </row>
    <row r="768" spans="2:4" ht="15" x14ac:dyDescent="0.35">
      <c r="B768" s="50"/>
      <c r="C768" s="50"/>
      <c r="D768" s="49"/>
    </row>
    <row r="769" spans="2:4" ht="15" x14ac:dyDescent="0.35">
      <c r="B769" s="50"/>
      <c r="C769" s="50"/>
      <c r="D769" s="49"/>
    </row>
    <row r="770" spans="2:4" ht="15" x14ac:dyDescent="0.35">
      <c r="B770" s="50"/>
      <c r="C770" s="50"/>
      <c r="D770" s="49"/>
    </row>
    <row r="771" spans="2:4" ht="15" x14ac:dyDescent="0.35">
      <c r="B771" s="50"/>
      <c r="C771" s="50"/>
      <c r="D771" s="49"/>
    </row>
    <row r="772" spans="2:4" ht="15" x14ac:dyDescent="0.35">
      <c r="B772" s="50"/>
      <c r="C772" s="50"/>
      <c r="D772" s="49"/>
    </row>
    <row r="773" spans="2:4" ht="15" x14ac:dyDescent="0.35">
      <c r="B773" s="50"/>
      <c r="C773" s="50"/>
      <c r="D773" s="49"/>
    </row>
    <row r="774" spans="2:4" ht="15" x14ac:dyDescent="0.35">
      <c r="B774" s="50"/>
      <c r="C774" s="50"/>
      <c r="D774" s="49"/>
    </row>
    <row r="775" spans="2:4" ht="15" x14ac:dyDescent="0.35">
      <c r="B775" s="50"/>
      <c r="C775" s="50"/>
      <c r="D775" s="49"/>
    </row>
    <row r="776" spans="2:4" ht="15" x14ac:dyDescent="0.35">
      <c r="B776" s="50"/>
      <c r="C776" s="50"/>
      <c r="D776" s="49"/>
    </row>
    <row r="777" spans="2:4" ht="15" x14ac:dyDescent="0.35">
      <c r="B777" s="50"/>
      <c r="C777" s="50"/>
      <c r="D777" s="49"/>
    </row>
    <row r="778" spans="2:4" ht="15" x14ac:dyDescent="0.35">
      <c r="B778" s="50"/>
      <c r="C778" s="50"/>
      <c r="D778" s="49"/>
    </row>
    <row r="779" spans="2:4" ht="15" x14ac:dyDescent="0.35">
      <c r="B779" s="50"/>
      <c r="C779" s="50"/>
      <c r="D779" s="49"/>
    </row>
    <row r="780" spans="2:4" ht="15" x14ac:dyDescent="0.35">
      <c r="B780" s="50"/>
      <c r="C780" s="50"/>
      <c r="D780" s="49"/>
    </row>
    <row r="781" spans="2:4" ht="15" x14ac:dyDescent="0.35">
      <c r="B781" s="50"/>
      <c r="C781" s="50"/>
      <c r="D781" s="49"/>
    </row>
    <row r="782" spans="2:4" ht="15" x14ac:dyDescent="0.35">
      <c r="B782" s="50"/>
      <c r="C782" s="50"/>
      <c r="D782" s="49"/>
    </row>
    <row r="783" spans="2:4" ht="15" x14ac:dyDescent="0.35">
      <c r="B783" s="50"/>
      <c r="C783" s="50"/>
      <c r="D783" s="49"/>
    </row>
    <row r="784" spans="2:4" ht="15" x14ac:dyDescent="0.35">
      <c r="B784" s="50"/>
      <c r="C784" s="50"/>
      <c r="D784" s="49"/>
    </row>
    <row r="785" spans="2:4" ht="15" x14ac:dyDescent="0.35">
      <c r="B785" s="50"/>
      <c r="C785" s="50"/>
      <c r="D785" s="49"/>
    </row>
    <row r="786" spans="2:4" ht="15" x14ac:dyDescent="0.35">
      <c r="B786" s="50"/>
      <c r="C786" s="50"/>
      <c r="D786" s="49"/>
    </row>
    <row r="787" spans="2:4" ht="15" x14ac:dyDescent="0.35">
      <c r="B787" s="50"/>
      <c r="C787" s="50"/>
      <c r="D787" s="49"/>
    </row>
    <row r="788" spans="2:4" ht="15" x14ac:dyDescent="0.35">
      <c r="B788" s="50"/>
      <c r="C788" s="50"/>
      <c r="D788" s="49"/>
    </row>
    <row r="789" spans="2:4" ht="15" x14ac:dyDescent="0.35">
      <c r="B789" s="50"/>
      <c r="C789" s="50"/>
      <c r="D789" s="49"/>
    </row>
    <row r="790" spans="2:4" ht="15" x14ac:dyDescent="0.35">
      <c r="B790" s="50"/>
      <c r="C790" s="50"/>
      <c r="D790" s="49"/>
    </row>
    <row r="791" spans="2:4" ht="15" x14ac:dyDescent="0.35">
      <c r="B791" s="50"/>
      <c r="C791" s="50"/>
      <c r="D791" s="49"/>
    </row>
    <row r="792" spans="2:4" ht="15" x14ac:dyDescent="0.35">
      <c r="B792" s="50"/>
      <c r="C792" s="50"/>
      <c r="D792" s="49"/>
    </row>
    <row r="793" spans="2:4" ht="15" x14ac:dyDescent="0.35">
      <c r="B793" s="50"/>
      <c r="C793" s="50"/>
      <c r="D793" s="49"/>
    </row>
    <row r="794" spans="2:4" ht="15" x14ac:dyDescent="0.35">
      <c r="B794" s="50"/>
      <c r="C794" s="50"/>
      <c r="D794" s="49"/>
    </row>
    <row r="795" spans="2:4" ht="15" x14ac:dyDescent="0.35">
      <c r="B795" s="50"/>
      <c r="C795" s="50"/>
      <c r="D795" s="49"/>
    </row>
    <row r="796" spans="2:4" ht="15" x14ac:dyDescent="0.35">
      <c r="B796" s="50"/>
      <c r="C796" s="50"/>
      <c r="D796" s="49"/>
    </row>
    <row r="797" spans="2:4" ht="15" x14ac:dyDescent="0.35">
      <c r="B797" s="50"/>
      <c r="C797" s="50"/>
      <c r="D797" s="49"/>
    </row>
    <row r="798" spans="2:4" ht="15" x14ac:dyDescent="0.35">
      <c r="B798" s="50"/>
      <c r="C798" s="50"/>
      <c r="D798" s="49"/>
    </row>
    <row r="799" spans="2:4" ht="15" x14ac:dyDescent="0.35">
      <c r="B799" s="50"/>
      <c r="C799" s="50"/>
      <c r="D799" s="49"/>
    </row>
    <row r="800" spans="2:4" ht="15" x14ac:dyDescent="0.35">
      <c r="B800" s="50"/>
      <c r="C800" s="50"/>
      <c r="D800" s="49"/>
    </row>
    <row r="801" spans="2:4" ht="15" x14ac:dyDescent="0.35">
      <c r="B801" s="50"/>
      <c r="C801" s="50"/>
      <c r="D801" s="49"/>
    </row>
    <row r="802" spans="2:4" ht="15" x14ac:dyDescent="0.35">
      <c r="B802" s="50"/>
      <c r="C802" s="50"/>
      <c r="D802" s="49"/>
    </row>
    <row r="803" spans="2:4" ht="15" x14ac:dyDescent="0.35">
      <c r="B803" s="50"/>
      <c r="C803" s="50"/>
      <c r="D803" s="49"/>
    </row>
    <row r="804" spans="2:4" ht="15" x14ac:dyDescent="0.35">
      <c r="B804" s="50"/>
      <c r="C804" s="50"/>
      <c r="D804" s="49"/>
    </row>
    <row r="805" spans="2:4" ht="15" x14ac:dyDescent="0.35">
      <c r="B805" s="50"/>
      <c r="C805" s="50"/>
      <c r="D805" s="49"/>
    </row>
    <row r="806" spans="2:4" ht="15" x14ac:dyDescent="0.35">
      <c r="B806" s="50"/>
      <c r="C806" s="50"/>
      <c r="D806" s="49"/>
    </row>
    <row r="807" spans="2:4" ht="15" x14ac:dyDescent="0.35">
      <c r="B807" s="50"/>
      <c r="C807" s="50"/>
      <c r="D807" s="49"/>
    </row>
    <row r="808" spans="2:4" ht="15" x14ac:dyDescent="0.35">
      <c r="B808" s="50"/>
      <c r="C808" s="50"/>
      <c r="D808" s="49"/>
    </row>
    <row r="809" spans="2:4" ht="15" x14ac:dyDescent="0.35">
      <c r="B809" s="50"/>
      <c r="C809" s="50"/>
      <c r="D809" s="49"/>
    </row>
    <row r="810" spans="2:4" ht="15" x14ac:dyDescent="0.35">
      <c r="B810" s="50"/>
      <c r="C810" s="50"/>
      <c r="D810" s="49"/>
    </row>
    <row r="811" spans="2:4" ht="15" x14ac:dyDescent="0.35">
      <c r="B811" s="50"/>
      <c r="C811" s="50"/>
      <c r="D811" s="49"/>
    </row>
    <row r="812" spans="2:4" ht="15" x14ac:dyDescent="0.35">
      <c r="B812" s="50"/>
      <c r="C812" s="50"/>
      <c r="D812" s="49"/>
    </row>
    <row r="813" spans="2:4" ht="15" x14ac:dyDescent="0.35">
      <c r="B813" s="50"/>
      <c r="C813" s="50"/>
      <c r="D813" s="49"/>
    </row>
    <row r="814" spans="2:4" ht="15" x14ac:dyDescent="0.35">
      <c r="B814" s="50"/>
      <c r="C814" s="50"/>
      <c r="D814" s="49"/>
    </row>
    <row r="815" spans="2:4" ht="15" x14ac:dyDescent="0.35">
      <c r="B815" s="50"/>
      <c r="C815" s="50"/>
      <c r="D815" s="49"/>
    </row>
    <row r="816" spans="2:4" ht="15" x14ac:dyDescent="0.35">
      <c r="B816" s="50"/>
      <c r="C816" s="50"/>
      <c r="D816" s="49"/>
    </row>
    <row r="817" spans="2:4" ht="15" x14ac:dyDescent="0.35">
      <c r="B817" s="50"/>
      <c r="C817" s="50"/>
      <c r="D817" s="49"/>
    </row>
    <row r="818" spans="2:4" ht="15" x14ac:dyDescent="0.35">
      <c r="B818" s="50"/>
      <c r="C818" s="50"/>
      <c r="D818" s="49"/>
    </row>
    <row r="819" spans="2:4" ht="15" x14ac:dyDescent="0.35">
      <c r="B819" s="50"/>
      <c r="C819" s="50"/>
      <c r="D819" s="49"/>
    </row>
    <row r="820" spans="2:4" ht="15" x14ac:dyDescent="0.35">
      <c r="B820" s="50"/>
      <c r="C820" s="50"/>
      <c r="D820" s="49"/>
    </row>
    <row r="821" spans="2:4" ht="15" x14ac:dyDescent="0.35">
      <c r="B821" s="50"/>
      <c r="C821" s="50"/>
      <c r="D821" s="49"/>
    </row>
    <row r="822" spans="2:4" ht="15" x14ac:dyDescent="0.35">
      <c r="B822" s="50"/>
      <c r="C822" s="50"/>
      <c r="D822" s="49"/>
    </row>
    <row r="823" spans="2:4" ht="15" x14ac:dyDescent="0.35">
      <c r="B823" s="50"/>
      <c r="C823" s="50"/>
      <c r="D823" s="49"/>
    </row>
    <row r="824" spans="2:4" ht="15" x14ac:dyDescent="0.35">
      <c r="B824" s="50"/>
      <c r="C824" s="50"/>
      <c r="D824" s="49"/>
    </row>
    <row r="825" spans="2:4" ht="15" x14ac:dyDescent="0.35">
      <c r="B825" s="50"/>
      <c r="C825" s="50"/>
      <c r="D825" s="49"/>
    </row>
    <row r="826" spans="2:4" ht="15" x14ac:dyDescent="0.35">
      <c r="B826" s="50"/>
      <c r="C826" s="50"/>
      <c r="D826" s="49"/>
    </row>
    <row r="827" spans="2:4" ht="15" x14ac:dyDescent="0.35">
      <c r="B827" s="50"/>
      <c r="C827" s="50"/>
      <c r="D827" s="49"/>
    </row>
    <row r="828" spans="2:4" ht="15" x14ac:dyDescent="0.35">
      <c r="B828" s="50"/>
      <c r="C828" s="50"/>
      <c r="D828" s="49"/>
    </row>
    <row r="829" spans="2:4" ht="15" x14ac:dyDescent="0.35">
      <c r="B829" s="50"/>
      <c r="C829" s="50"/>
      <c r="D829" s="49"/>
    </row>
    <row r="830" spans="2:4" ht="15" x14ac:dyDescent="0.35">
      <c r="B830" s="50"/>
      <c r="C830" s="50"/>
      <c r="D830" s="49"/>
    </row>
    <row r="831" spans="2:4" ht="15" x14ac:dyDescent="0.35">
      <c r="B831" s="50"/>
      <c r="C831" s="50"/>
      <c r="D831" s="49"/>
    </row>
    <row r="832" spans="2:4" ht="15" x14ac:dyDescent="0.35">
      <c r="B832" s="50"/>
      <c r="C832" s="50"/>
      <c r="D832" s="49"/>
    </row>
    <row r="833" spans="2:4" ht="15" x14ac:dyDescent="0.35">
      <c r="B833" s="50"/>
      <c r="C833" s="50"/>
      <c r="D833" s="49"/>
    </row>
    <row r="834" spans="2:4" ht="15" x14ac:dyDescent="0.35">
      <c r="B834" s="50"/>
      <c r="C834" s="50"/>
      <c r="D834" s="49"/>
    </row>
    <row r="835" spans="2:4" ht="15" x14ac:dyDescent="0.35">
      <c r="B835" s="50"/>
      <c r="C835" s="50"/>
      <c r="D835" s="49"/>
    </row>
    <row r="836" spans="2:4" ht="15" x14ac:dyDescent="0.35">
      <c r="B836" s="50"/>
      <c r="C836" s="50"/>
      <c r="D836" s="49"/>
    </row>
    <row r="837" spans="2:4" ht="15" x14ac:dyDescent="0.35">
      <c r="B837" s="50"/>
      <c r="C837" s="50"/>
      <c r="D837" s="49"/>
    </row>
    <row r="838" spans="2:4" ht="15" x14ac:dyDescent="0.35">
      <c r="B838" s="50"/>
      <c r="C838" s="50"/>
      <c r="D838" s="49"/>
    </row>
    <row r="839" spans="2:4" ht="15" x14ac:dyDescent="0.35">
      <c r="B839" s="50"/>
      <c r="C839" s="50"/>
      <c r="D839" s="49"/>
    </row>
    <row r="840" spans="2:4" ht="15" x14ac:dyDescent="0.35">
      <c r="B840" s="50"/>
      <c r="C840" s="50"/>
      <c r="D840" s="49"/>
    </row>
    <row r="841" spans="2:4" ht="15" x14ac:dyDescent="0.35">
      <c r="B841" s="50"/>
      <c r="C841" s="50"/>
      <c r="D841" s="49"/>
    </row>
    <row r="842" spans="2:4" ht="15" x14ac:dyDescent="0.35">
      <c r="B842" s="50"/>
      <c r="C842" s="50"/>
      <c r="D842" s="49"/>
    </row>
    <row r="843" spans="2:4" ht="15" x14ac:dyDescent="0.35">
      <c r="B843" s="50"/>
      <c r="C843" s="50"/>
      <c r="D843" s="49"/>
    </row>
    <row r="844" spans="2:4" ht="15" x14ac:dyDescent="0.35">
      <c r="B844" s="50"/>
      <c r="C844" s="50"/>
      <c r="D844" s="49"/>
    </row>
    <row r="845" spans="2:4" ht="15" x14ac:dyDescent="0.35">
      <c r="B845" s="50"/>
      <c r="C845" s="50"/>
      <c r="D845" s="49"/>
    </row>
    <row r="846" spans="2:4" ht="15" x14ac:dyDescent="0.35">
      <c r="B846" s="50"/>
      <c r="C846" s="50"/>
      <c r="D846" s="49"/>
    </row>
    <row r="847" spans="2:4" ht="15" x14ac:dyDescent="0.35">
      <c r="B847" s="50"/>
      <c r="C847" s="50"/>
      <c r="D847" s="49"/>
    </row>
    <row r="848" spans="2:4" ht="15" x14ac:dyDescent="0.35">
      <c r="B848" s="50"/>
      <c r="C848" s="50"/>
      <c r="D848" s="49"/>
    </row>
    <row r="849" spans="2:4" ht="15" x14ac:dyDescent="0.35">
      <c r="B849" s="50"/>
      <c r="C849" s="50"/>
      <c r="D849" s="49"/>
    </row>
    <row r="850" spans="2:4" ht="15" x14ac:dyDescent="0.35">
      <c r="B850" s="50"/>
      <c r="C850" s="50"/>
      <c r="D850" s="49"/>
    </row>
    <row r="851" spans="2:4" ht="15" x14ac:dyDescent="0.35">
      <c r="B851" s="50"/>
      <c r="C851" s="50"/>
      <c r="D851" s="49"/>
    </row>
    <row r="852" spans="2:4" ht="15" x14ac:dyDescent="0.35">
      <c r="B852" s="50"/>
      <c r="C852" s="50"/>
      <c r="D852" s="49"/>
    </row>
    <row r="853" spans="2:4" ht="15" x14ac:dyDescent="0.35">
      <c r="B853" s="50"/>
      <c r="C853" s="50"/>
      <c r="D853" s="49"/>
    </row>
    <row r="854" spans="2:4" ht="15" x14ac:dyDescent="0.35">
      <c r="B854" s="50"/>
      <c r="C854" s="50"/>
      <c r="D854" s="49"/>
    </row>
    <row r="855" spans="2:4" ht="15" x14ac:dyDescent="0.35">
      <c r="B855" s="50"/>
      <c r="C855" s="50"/>
      <c r="D855" s="49"/>
    </row>
    <row r="856" spans="2:4" ht="15" x14ac:dyDescent="0.35">
      <c r="B856" s="50"/>
      <c r="C856" s="50"/>
      <c r="D856" s="49"/>
    </row>
    <row r="857" spans="2:4" ht="15" x14ac:dyDescent="0.35">
      <c r="B857" s="50"/>
      <c r="C857" s="50"/>
      <c r="D857" s="49"/>
    </row>
    <row r="858" spans="2:4" ht="15" x14ac:dyDescent="0.35">
      <c r="B858" s="50"/>
      <c r="C858" s="50"/>
      <c r="D858" s="49"/>
    </row>
    <row r="859" spans="2:4" ht="15" x14ac:dyDescent="0.35">
      <c r="B859" s="50"/>
      <c r="C859" s="50"/>
      <c r="D859" s="49"/>
    </row>
    <row r="860" spans="2:4" ht="15" x14ac:dyDescent="0.35">
      <c r="B860" s="50"/>
      <c r="C860" s="50"/>
      <c r="D860" s="49"/>
    </row>
    <row r="861" spans="2:4" ht="15" x14ac:dyDescent="0.35">
      <c r="B861" s="50"/>
      <c r="C861" s="50"/>
      <c r="D861" s="49"/>
    </row>
    <row r="862" spans="2:4" ht="15" x14ac:dyDescent="0.35">
      <c r="B862" s="50"/>
      <c r="C862" s="50"/>
      <c r="D862" s="49"/>
    </row>
    <row r="863" spans="2:4" ht="15" x14ac:dyDescent="0.35">
      <c r="B863" s="50"/>
      <c r="C863" s="50"/>
      <c r="D863" s="49"/>
    </row>
    <row r="864" spans="2:4" ht="15" x14ac:dyDescent="0.35">
      <c r="B864" s="50"/>
      <c r="C864" s="50"/>
      <c r="D864" s="49"/>
    </row>
    <row r="865" spans="2:4" ht="15" x14ac:dyDescent="0.35">
      <c r="B865" s="50"/>
      <c r="C865" s="50"/>
      <c r="D865" s="49"/>
    </row>
    <row r="866" spans="2:4" ht="15" x14ac:dyDescent="0.35">
      <c r="B866" s="50"/>
      <c r="C866" s="50"/>
      <c r="D866" s="49"/>
    </row>
    <row r="867" spans="2:4" ht="15" x14ac:dyDescent="0.35">
      <c r="B867" s="50"/>
      <c r="C867" s="50"/>
      <c r="D867" s="49"/>
    </row>
    <row r="868" spans="2:4" ht="15" x14ac:dyDescent="0.35">
      <c r="B868" s="50"/>
      <c r="C868" s="50"/>
      <c r="D868" s="49"/>
    </row>
    <row r="869" spans="2:4" ht="15" x14ac:dyDescent="0.35">
      <c r="B869" s="50"/>
      <c r="C869" s="50"/>
      <c r="D869" s="49"/>
    </row>
    <row r="870" spans="2:4" ht="15" x14ac:dyDescent="0.35">
      <c r="B870" s="50"/>
      <c r="C870" s="50"/>
      <c r="D870" s="49"/>
    </row>
    <row r="871" spans="2:4" ht="15" x14ac:dyDescent="0.35">
      <c r="B871" s="50"/>
      <c r="C871" s="50"/>
      <c r="D871" s="49"/>
    </row>
    <row r="872" spans="2:4" ht="15" x14ac:dyDescent="0.35">
      <c r="B872" s="50"/>
      <c r="C872" s="50"/>
      <c r="D872" s="49"/>
    </row>
    <row r="873" spans="2:4" ht="15" x14ac:dyDescent="0.35">
      <c r="B873" s="50"/>
      <c r="C873" s="50"/>
      <c r="D873" s="49"/>
    </row>
    <row r="874" spans="2:4" ht="15" x14ac:dyDescent="0.35">
      <c r="B874" s="50"/>
      <c r="C874" s="50"/>
      <c r="D874" s="49"/>
    </row>
    <row r="875" spans="2:4" ht="15" x14ac:dyDescent="0.35">
      <c r="B875" s="50"/>
      <c r="C875" s="50"/>
      <c r="D875" s="49"/>
    </row>
    <row r="876" spans="2:4" ht="15" x14ac:dyDescent="0.35">
      <c r="B876" s="50"/>
      <c r="C876" s="50"/>
      <c r="D876" s="49"/>
    </row>
    <row r="877" spans="2:4" ht="15" x14ac:dyDescent="0.35">
      <c r="B877" s="50"/>
      <c r="C877" s="50"/>
      <c r="D877" s="49"/>
    </row>
    <row r="878" spans="2:4" ht="15" x14ac:dyDescent="0.35">
      <c r="B878" s="50"/>
      <c r="C878" s="50"/>
      <c r="D878" s="49"/>
    </row>
    <row r="879" spans="2:4" ht="15" x14ac:dyDescent="0.35">
      <c r="B879" s="50"/>
      <c r="C879" s="50"/>
      <c r="D879" s="49"/>
    </row>
    <row r="880" spans="2:4" ht="15" x14ac:dyDescent="0.35">
      <c r="B880" s="50"/>
      <c r="C880" s="50"/>
      <c r="D880" s="49"/>
    </row>
    <row r="881" spans="2:4" ht="15" x14ac:dyDescent="0.35">
      <c r="B881" s="50"/>
      <c r="C881" s="50"/>
      <c r="D881" s="49"/>
    </row>
    <row r="882" spans="2:4" ht="15" x14ac:dyDescent="0.35">
      <c r="B882" s="50"/>
      <c r="C882" s="50"/>
      <c r="D882" s="49"/>
    </row>
    <row r="883" spans="2:4" ht="15" x14ac:dyDescent="0.35">
      <c r="B883" s="50"/>
      <c r="C883" s="50"/>
      <c r="D883" s="49"/>
    </row>
    <row r="884" spans="2:4" ht="15" x14ac:dyDescent="0.35">
      <c r="B884" s="50"/>
      <c r="C884" s="50"/>
      <c r="D884" s="49"/>
    </row>
    <row r="885" spans="2:4" ht="15" x14ac:dyDescent="0.35">
      <c r="B885" s="50"/>
      <c r="C885" s="50"/>
      <c r="D885" s="49"/>
    </row>
    <row r="886" spans="2:4" ht="15" x14ac:dyDescent="0.35">
      <c r="B886" s="50"/>
      <c r="C886" s="50"/>
      <c r="D886" s="49"/>
    </row>
    <row r="887" spans="2:4" ht="15" x14ac:dyDescent="0.35">
      <c r="B887" s="50"/>
      <c r="C887" s="50"/>
      <c r="D887" s="49"/>
    </row>
    <row r="888" spans="2:4" ht="15" x14ac:dyDescent="0.35">
      <c r="B888" s="50"/>
      <c r="C888" s="50"/>
      <c r="D888" s="49"/>
    </row>
    <row r="889" spans="2:4" ht="15" x14ac:dyDescent="0.35">
      <c r="B889" s="50"/>
      <c r="C889" s="50"/>
      <c r="D889" s="49"/>
    </row>
    <row r="890" spans="2:4" ht="15" x14ac:dyDescent="0.35">
      <c r="B890" s="50"/>
      <c r="C890" s="50"/>
      <c r="D890" s="49"/>
    </row>
    <row r="891" spans="2:4" ht="15" x14ac:dyDescent="0.35">
      <c r="B891" s="50"/>
      <c r="C891" s="50"/>
      <c r="D891" s="49"/>
    </row>
    <row r="892" spans="2:4" ht="15" x14ac:dyDescent="0.35">
      <c r="B892" s="50"/>
      <c r="C892" s="50"/>
      <c r="D892" s="49"/>
    </row>
    <row r="893" spans="2:4" ht="15" x14ac:dyDescent="0.35">
      <c r="B893" s="50"/>
      <c r="C893" s="50"/>
      <c r="D893" s="49"/>
    </row>
    <row r="894" spans="2:4" ht="15" x14ac:dyDescent="0.35">
      <c r="B894" s="50"/>
      <c r="C894" s="50"/>
      <c r="D894" s="49"/>
    </row>
    <row r="895" spans="2:4" ht="15" x14ac:dyDescent="0.35">
      <c r="B895" s="50"/>
      <c r="C895" s="50"/>
      <c r="D895" s="49"/>
    </row>
    <row r="896" spans="2:4" ht="15" x14ac:dyDescent="0.35">
      <c r="B896" s="50"/>
      <c r="C896" s="50"/>
      <c r="D896" s="49"/>
    </row>
    <row r="897" spans="2:4" ht="15" x14ac:dyDescent="0.35">
      <c r="B897" s="50"/>
      <c r="C897" s="50"/>
      <c r="D897" s="49"/>
    </row>
    <row r="898" spans="2:4" ht="15" x14ac:dyDescent="0.35">
      <c r="B898" s="50"/>
      <c r="C898" s="50"/>
      <c r="D898" s="49"/>
    </row>
    <row r="899" spans="2:4" ht="15" x14ac:dyDescent="0.35">
      <c r="B899" s="50"/>
      <c r="C899" s="50"/>
      <c r="D899" s="49"/>
    </row>
    <row r="900" spans="2:4" ht="15" x14ac:dyDescent="0.35">
      <c r="B900" s="50"/>
      <c r="C900" s="50"/>
      <c r="D900" s="49"/>
    </row>
    <row r="901" spans="2:4" ht="15" x14ac:dyDescent="0.35">
      <c r="B901" s="50"/>
      <c r="C901" s="50"/>
      <c r="D901" s="49"/>
    </row>
    <row r="902" spans="2:4" ht="15" x14ac:dyDescent="0.35">
      <c r="B902" s="50"/>
      <c r="C902" s="50"/>
      <c r="D902" s="49"/>
    </row>
    <row r="903" spans="2:4" ht="15" x14ac:dyDescent="0.35">
      <c r="B903" s="50"/>
      <c r="C903" s="50"/>
      <c r="D903" s="49"/>
    </row>
    <row r="904" spans="2:4" ht="15" x14ac:dyDescent="0.35">
      <c r="B904" s="50"/>
      <c r="C904" s="50"/>
      <c r="D904" s="49"/>
    </row>
    <row r="905" spans="2:4" ht="15" x14ac:dyDescent="0.35">
      <c r="B905" s="50"/>
      <c r="C905" s="50"/>
      <c r="D905" s="49"/>
    </row>
    <row r="906" spans="2:4" ht="15" x14ac:dyDescent="0.35">
      <c r="B906" s="50"/>
      <c r="C906" s="50"/>
      <c r="D906" s="49"/>
    </row>
    <row r="907" spans="2:4" ht="15" x14ac:dyDescent="0.35">
      <c r="B907" s="50"/>
      <c r="C907" s="50"/>
      <c r="D907" s="49"/>
    </row>
    <row r="908" spans="2:4" ht="15" x14ac:dyDescent="0.35">
      <c r="B908" s="50"/>
      <c r="C908" s="50"/>
      <c r="D908" s="49"/>
    </row>
    <row r="909" spans="2:4" ht="15" x14ac:dyDescent="0.35">
      <c r="B909" s="50"/>
      <c r="C909" s="50"/>
      <c r="D909" s="49"/>
    </row>
    <row r="910" spans="2:4" ht="15" x14ac:dyDescent="0.35">
      <c r="B910" s="50"/>
      <c r="C910" s="50"/>
      <c r="D910" s="49"/>
    </row>
    <row r="911" spans="2:4" ht="15" x14ac:dyDescent="0.35">
      <c r="B911" s="50"/>
      <c r="C911" s="50"/>
      <c r="D911" s="49"/>
    </row>
    <row r="912" spans="2:4" ht="15" x14ac:dyDescent="0.35">
      <c r="B912" s="50"/>
      <c r="C912" s="50"/>
      <c r="D912" s="49"/>
    </row>
    <row r="913" spans="2:4" ht="15" x14ac:dyDescent="0.35">
      <c r="B913" s="50"/>
      <c r="C913" s="50"/>
      <c r="D913" s="49"/>
    </row>
    <row r="914" spans="2:4" ht="15" x14ac:dyDescent="0.35">
      <c r="B914" s="50"/>
      <c r="C914" s="50"/>
      <c r="D914" s="49"/>
    </row>
    <row r="915" spans="2:4" ht="15" x14ac:dyDescent="0.35">
      <c r="B915" s="50"/>
      <c r="C915" s="50"/>
      <c r="D915" s="49"/>
    </row>
    <row r="916" spans="2:4" ht="15" x14ac:dyDescent="0.35">
      <c r="B916" s="50"/>
      <c r="C916" s="50"/>
      <c r="D916" s="49"/>
    </row>
    <row r="917" spans="2:4" ht="15" x14ac:dyDescent="0.35">
      <c r="B917" s="50"/>
      <c r="C917" s="50"/>
      <c r="D917" s="49"/>
    </row>
    <row r="918" spans="2:4" ht="15" x14ac:dyDescent="0.35">
      <c r="B918" s="50"/>
      <c r="C918" s="50"/>
      <c r="D918" s="49"/>
    </row>
    <row r="919" spans="2:4" ht="15" x14ac:dyDescent="0.35">
      <c r="B919" s="50"/>
      <c r="C919" s="50"/>
      <c r="D919" s="49"/>
    </row>
    <row r="920" spans="2:4" ht="15" x14ac:dyDescent="0.35">
      <c r="B920" s="50"/>
      <c r="C920" s="50"/>
      <c r="D920" s="49"/>
    </row>
    <row r="921" spans="2:4" ht="15" x14ac:dyDescent="0.35">
      <c r="B921" s="50"/>
      <c r="C921" s="50"/>
      <c r="D921" s="49"/>
    </row>
    <row r="922" spans="2:4" ht="15" x14ac:dyDescent="0.35">
      <c r="B922" s="50"/>
      <c r="C922" s="50"/>
      <c r="D922" s="49"/>
    </row>
    <row r="923" spans="2:4" ht="15" x14ac:dyDescent="0.35">
      <c r="B923" s="50"/>
      <c r="C923" s="50"/>
      <c r="D923" s="49"/>
    </row>
    <row r="924" spans="2:4" ht="15" x14ac:dyDescent="0.35">
      <c r="B924" s="50"/>
      <c r="C924" s="50"/>
      <c r="D924" s="49"/>
    </row>
    <row r="925" spans="2:4" ht="15" x14ac:dyDescent="0.35">
      <c r="B925" s="50"/>
      <c r="C925" s="50"/>
      <c r="D925" s="49"/>
    </row>
    <row r="926" spans="2:4" ht="15" x14ac:dyDescent="0.35">
      <c r="B926" s="50"/>
      <c r="C926" s="50"/>
      <c r="D926" s="49"/>
    </row>
    <row r="927" spans="2:4" ht="15" x14ac:dyDescent="0.35">
      <c r="B927" s="50"/>
      <c r="C927" s="50"/>
      <c r="D927" s="49"/>
    </row>
    <row r="928" spans="2:4" ht="15" x14ac:dyDescent="0.35">
      <c r="B928" s="50"/>
      <c r="C928" s="50"/>
      <c r="D928" s="49"/>
    </row>
    <row r="929" spans="2:4" ht="15" x14ac:dyDescent="0.35">
      <c r="B929" s="50"/>
      <c r="C929" s="50"/>
      <c r="D929" s="49"/>
    </row>
    <row r="930" spans="2:4" ht="15" x14ac:dyDescent="0.35">
      <c r="B930" s="50"/>
      <c r="C930" s="50"/>
      <c r="D930" s="49"/>
    </row>
    <row r="931" spans="2:4" ht="15" x14ac:dyDescent="0.35">
      <c r="B931" s="50"/>
      <c r="C931" s="50"/>
      <c r="D931" s="49"/>
    </row>
    <row r="932" spans="2:4" ht="15" x14ac:dyDescent="0.35">
      <c r="B932" s="50"/>
      <c r="C932" s="50"/>
      <c r="D932" s="49"/>
    </row>
    <row r="933" spans="2:4" ht="15" x14ac:dyDescent="0.35">
      <c r="B933" s="50"/>
      <c r="C933" s="50"/>
      <c r="D933" s="49"/>
    </row>
    <row r="934" spans="2:4" ht="15" x14ac:dyDescent="0.35">
      <c r="B934" s="50"/>
      <c r="C934" s="50"/>
      <c r="D934" s="49"/>
    </row>
    <row r="935" spans="2:4" ht="15" x14ac:dyDescent="0.35">
      <c r="B935" s="50"/>
      <c r="C935" s="50"/>
      <c r="D935" s="49"/>
    </row>
    <row r="936" spans="2:4" ht="15" x14ac:dyDescent="0.35">
      <c r="B936" s="50"/>
      <c r="C936" s="50"/>
      <c r="D936" s="49"/>
    </row>
    <row r="937" spans="2:4" ht="15" x14ac:dyDescent="0.35">
      <c r="B937" s="50"/>
      <c r="C937" s="50"/>
      <c r="D937" s="49"/>
    </row>
    <row r="938" spans="2:4" ht="15" x14ac:dyDescent="0.35">
      <c r="B938" s="50"/>
      <c r="C938" s="50"/>
      <c r="D938" s="49"/>
    </row>
    <row r="939" spans="2:4" ht="15" x14ac:dyDescent="0.35">
      <c r="B939" s="50"/>
      <c r="C939" s="50"/>
      <c r="D939" s="49"/>
    </row>
    <row r="940" spans="2:4" ht="15" x14ac:dyDescent="0.35">
      <c r="B940" s="50"/>
      <c r="C940" s="50"/>
      <c r="D940" s="49"/>
    </row>
    <row r="941" spans="2:4" ht="15" x14ac:dyDescent="0.35">
      <c r="B941" s="50"/>
      <c r="C941" s="50"/>
      <c r="D941" s="49"/>
    </row>
    <row r="942" spans="2:4" ht="15" x14ac:dyDescent="0.35">
      <c r="B942" s="50"/>
      <c r="C942" s="50"/>
      <c r="D942" s="49"/>
    </row>
    <row r="943" spans="2:4" ht="15" x14ac:dyDescent="0.35">
      <c r="B943" s="50"/>
      <c r="C943" s="50"/>
      <c r="D943" s="49"/>
    </row>
    <row r="944" spans="2:4" ht="15" x14ac:dyDescent="0.35">
      <c r="B944" s="50"/>
      <c r="C944" s="50"/>
      <c r="D944" s="49"/>
    </row>
    <row r="945" spans="2:4" ht="15" x14ac:dyDescent="0.35">
      <c r="B945" s="50"/>
      <c r="C945" s="50"/>
      <c r="D945" s="49"/>
    </row>
    <row r="946" spans="2:4" ht="15" x14ac:dyDescent="0.35">
      <c r="B946" s="50"/>
      <c r="C946" s="50"/>
      <c r="D946" s="49"/>
    </row>
    <row r="947" spans="2:4" ht="15" x14ac:dyDescent="0.35">
      <c r="B947" s="50"/>
      <c r="C947" s="50"/>
      <c r="D947" s="49"/>
    </row>
    <row r="948" spans="2:4" ht="15" x14ac:dyDescent="0.35">
      <c r="B948" s="50"/>
      <c r="C948" s="50"/>
      <c r="D948" s="49"/>
    </row>
    <row r="949" spans="2:4" ht="15" x14ac:dyDescent="0.35">
      <c r="B949" s="50"/>
      <c r="C949" s="50"/>
      <c r="D949" s="49"/>
    </row>
    <row r="950" spans="2:4" ht="15" x14ac:dyDescent="0.35">
      <c r="B950" s="50"/>
      <c r="C950" s="50"/>
      <c r="D950" s="49"/>
    </row>
    <row r="951" spans="2:4" ht="15" x14ac:dyDescent="0.35">
      <c r="B951" s="50"/>
      <c r="C951" s="50"/>
      <c r="D951" s="49"/>
    </row>
    <row r="952" spans="2:4" ht="15" x14ac:dyDescent="0.35">
      <c r="B952" s="50"/>
      <c r="C952" s="50"/>
      <c r="D952" s="49"/>
    </row>
    <row r="953" spans="2:4" ht="15" x14ac:dyDescent="0.35">
      <c r="B953" s="50"/>
      <c r="C953" s="50"/>
      <c r="D953" s="49"/>
    </row>
    <row r="954" spans="2:4" ht="15" x14ac:dyDescent="0.35">
      <c r="B954" s="50"/>
      <c r="C954" s="50"/>
      <c r="D954" s="49"/>
    </row>
    <row r="955" spans="2:4" ht="15" x14ac:dyDescent="0.35">
      <c r="B955" s="50"/>
      <c r="C955" s="50"/>
      <c r="D955" s="49"/>
    </row>
    <row r="956" spans="2:4" ht="15" x14ac:dyDescent="0.35">
      <c r="B956" s="50"/>
      <c r="C956" s="50"/>
      <c r="D956" s="49"/>
    </row>
    <row r="957" spans="2:4" ht="15" x14ac:dyDescent="0.35">
      <c r="B957" s="50"/>
      <c r="C957" s="50"/>
      <c r="D957" s="49"/>
    </row>
    <row r="958" spans="2:4" ht="15" x14ac:dyDescent="0.35">
      <c r="B958" s="50"/>
      <c r="C958" s="50"/>
      <c r="D958" s="49"/>
    </row>
    <row r="959" spans="2:4" ht="15" x14ac:dyDescent="0.35">
      <c r="B959" s="50"/>
      <c r="C959" s="50"/>
      <c r="D959" s="49"/>
    </row>
    <row r="960" spans="2:4" ht="15" x14ac:dyDescent="0.35">
      <c r="B960" s="50"/>
      <c r="C960" s="50"/>
      <c r="D960" s="49"/>
    </row>
    <row r="961" spans="2:4" ht="15" x14ac:dyDescent="0.35">
      <c r="B961" s="50"/>
      <c r="C961" s="50"/>
      <c r="D961" s="49"/>
    </row>
    <row r="962" spans="2:4" ht="15" x14ac:dyDescent="0.35">
      <c r="B962" s="50"/>
      <c r="C962" s="50"/>
      <c r="D962" s="49"/>
    </row>
    <row r="963" spans="2:4" ht="15" x14ac:dyDescent="0.35">
      <c r="B963" s="50"/>
      <c r="C963" s="50"/>
      <c r="D963" s="49"/>
    </row>
    <row r="964" spans="2:4" ht="15" x14ac:dyDescent="0.35">
      <c r="B964" s="50"/>
      <c r="C964" s="50"/>
      <c r="D964" s="49"/>
    </row>
    <row r="965" spans="2:4" ht="15" x14ac:dyDescent="0.35">
      <c r="B965" s="50"/>
      <c r="C965" s="50"/>
      <c r="D965" s="49"/>
    </row>
    <row r="966" spans="2:4" ht="15" x14ac:dyDescent="0.35">
      <c r="B966" s="50"/>
      <c r="C966" s="50"/>
      <c r="D966" s="49"/>
    </row>
    <row r="967" spans="2:4" ht="15" x14ac:dyDescent="0.35">
      <c r="B967" s="50"/>
      <c r="C967" s="50"/>
      <c r="D967" s="49"/>
    </row>
    <row r="968" spans="2:4" ht="15" x14ac:dyDescent="0.35">
      <c r="B968" s="50"/>
      <c r="C968" s="50"/>
      <c r="D968" s="49"/>
    </row>
    <row r="969" spans="2:4" ht="15" x14ac:dyDescent="0.35">
      <c r="B969" s="50"/>
      <c r="C969" s="50"/>
      <c r="D969" s="49"/>
    </row>
    <row r="970" spans="2:4" ht="15" x14ac:dyDescent="0.35">
      <c r="B970" s="50"/>
      <c r="C970" s="50"/>
      <c r="D970" s="49"/>
    </row>
    <row r="971" spans="2:4" ht="15" x14ac:dyDescent="0.35">
      <c r="B971" s="50"/>
      <c r="C971" s="50"/>
      <c r="D971" s="49"/>
    </row>
    <row r="972" spans="2:4" ht="15" x14ac:dyDescent="0.35">
      <c r="B972" s="50"/>
      <c r="C972" s="50"/>
      <c r="D972" s="49"/>
    </row>
    <row r="973" spans="2:4" ht="15" x14ac:dyDescent="0.35">
      <c r="B973" s="50"/>
      <c r="C973" s="50"/>
      <c r="D973" s="49"/>
    </row>
    <row r="974" spans="2:4" ht="15" x14ac:dyDescent="0.35">
      <c r="B974" s="50"/>
      <c r="C974" s="50"/>
      <c r="D974" s="49"/>
    </row>
    <row r="975" spans="2:4" ht="15" x14ac:dyDescent="0.35">
      <c r="B975" s="50"/>
      <c r="C975" s="50"/>
      <c r="D975" s="49"/>
    </row>
    <row r="976" spans="2:4" ht="15" x14ac:dyDescent="0.35">
      <c r="B976" s="50"/>
      <c r="C976" s="50"/>
      <c r="D976" s="49"/>
    </row>
    <row r="977" spans="2:4" ht="15" x14ac:dyDescent="0.35">
      <c r="B977" s="50"/>
      <c r="C977" s="50"/>
      <c r="D977" s="49"/>
    </row>
    <row r="978" spans="2:4" ht="15" x14ac:dyDescent="0.35">
      <c r="B978" s="50"/>
      <c r="C978" s="50"/>
      <c r="D978" s="49"/>
    </row>
    <row r="979" spans="2:4" ht="15" x14ac:dyDescent="0.35">
      <c r="B979" s="50"/>
      <c r="C979" s="50"/>
      <c r="D979" s="49"/>
    </row>
    <row r="980" spans="2:4" ht="15" x14ac:dyDescent="0.35">
      <c r="B980" s="50"/>
      <c r="C980" s="50"/>
      <c r="D980" s="49"/>
    </row>
    <row r="981" spans="2:4" ht="15" x14ac:dyDescent="0.35">
      <c r="B981" s="50"/>
      <c r="C981" s="50"/>
      <c r="D981" s="49"/>
    </row>
    <row r="982" spans="2:4" ht="15" x14ac:dyDescent="0.35">
      <c r="B982" s="50"/>
      <c r="C982" s="50"/>
      <c r="D982" s="49"/>
    </row>
    <row r="983" spans="2:4" ht="15" x14ac:dyDescent="0.35">
      <c r="B983" s="50"/>
      <c r="C983" s="50"/>
      <c r="D983" s="49"/>
    </row>
    <row r="984" spans="2:4" ht="15" x14ac:dyDescent="0.35">
      <c r="B984" s="50"/>
      <c r="C984" s="50"/>
      <c r="D984" s="49"/>
    </row>
    <row r="985" spans="2:4" ht="15" x14ac:dyDescent="0.35">
      <c r="B985" s="50"/>
      <c r="C985" s="50"/>
      <c r="D985" s="49"/>
    </row>
    <row r="986" spans="2:4" ht="15" x14ac:dyDescent="0.35">
      <c r="B986" s="50"/>
      <c r="C986" s="50"/>
      <c r="D986" s="49"/>
    </row>
    <row r="987" spans="2:4" ht="15" x14ac:dyDescent="0.35">
      <c r="B987" s="50"/>
      <c r="C987" s="50"/>
      <c r="D987" s="49"/>
    </row>
    <row r="988" spans="2:4" ht="15" x14ac:dyDescent="0.35">
      <c r="B988" s="50"/>
      <c r="C988" s="50"/>
      <c r="D988" s="49"/>
    </row>
    <row r="989" spans="2:4" ht="15" x14ac:dyDescent="0.35">
      <c r="B989" s="50"/>
      <c r="C989" s="50"/>
      <c r="D989" s="49"/>
    </row>
    <row r="990" spans="2:4" ht="15" x14ac:dyDescent="0.35">
      <c r="B990" s="50"/>
      <c r="C990" s="50"/>
      <c r="D990" s="49"/>
    </row>
    <row r="991" spans="2:4" ht="15" x14ac:dyDescent="0.35">
      <c r="B991" s="50"/>
      <c r="C991" s="50"/>
      <c r="D991" s="49"/>
    </row>
    <row r="992" spans="2:4" ht="15" x14ac:dyDescent="0.35">
      <c r="B992" s="50"/>
      <c r="C992" s="50"/>
      <c r="D992" s="49"/>
    </row>
    <row r="993" spans="2:4" ht="15" x14ac:dyDescent="0.35">
      <c r="B993" s="50"/>
      <c r="C993" s="50"/>
      <c r="D993" s="49"/>
    </row>
    <row r="994" spans="2:4" ht="15" x14ac:dyDescent="0.35">
      <c r="B994" s="50"/>
      <c r="C994" s="50"/>
      <c r="D994" s="49"/>
    </row>
    <row r="995" spans="2:4" ht="15" x14ac:dyDescent="0.35">
      <c r="B995" s="50"/>
      <c r="C995" s="50"/>
      <c r="D995" s="49"/>
    </row>
    <row r="996" spans="2:4" ht="15" x14ac:dyDescent="0.35">
      <c r="B996" s="50"/>
      <c r="C996" s="50"/>
      <c r="D996" s="49"/>
    </row>
    <row r="997" spans="2:4" ht="15" x14ac:dyDescent="0.35">
      <c r="B997" s="50"/>
      <c r="C997" s="50"/>
      <c r="D997" s="49"/>
    </row>
    <row r="998" spans="2:4" ht="15" x14ac:dyDescent="0.35">
      <c r="B998" s="50"/>
      <c r="C998" s="50"/>
      <c r="D998" s="49"/>
    </row>
    <row r="999" spans="2:4" ht="15" x14ac:dyDescent="0.35">
      <c r="B999" s="50"/>
      <c r="C999" s="50"/>
      <c r="D999" s="49"/>
    </row>
    <row r="1000" spans="2:4" ht="15" x14ac:dyDescent="0.35">
      <c r="B1000" s="50"/>
      <c r="C1000" s="50"/>
      <c r="D1000" s="49"/>
    </row>
    <row r="1001" spans="2:4" ht="15" x14ac:dyDescent="0.35">
      <c r="B1001" s="50"/>
      <c r="C1001" s="50"/>
      <c r="D1001" s="49"/>
    </row>
  </sheetData>
  <sheetProtection sheet="1"/>
  <mergeCells count="30">
    <mergeCell ref="A1:G1"/>
    <mergeCell ref="A13:G13"/>
    <mergeCell ref="B14:C14"/>
    <mergeCell ref="A15:G15"/>
    <mergeCell ref="A25:G25"/>
    <mergeCell ref="B3:C3"/>
    <mergeCell ref="B4:C4"/>
    <mergeCell ref="B5:C5"/>
    <mergeCell ref="B6:C7"/>
    <mergeCell ref="D6:D7"/>
    <mergeCell ref="A8:G8"/>
    <mergeCell ref="B9:C10"/>
    <mergeCell ref="D9:D10"/>
    <mergeCell ref="B11:C12"/>
    <mergeCell ref="D11:D12"/>
    <mergeCell ref="B2:D2"/>
    <mergeCell ref="A29:G29"/>
    <mergeCell ref="B30:D30"/>
    <mergeCell ref="B16:C16"/>
    <mergeCell ref="B17:C17"/>
    <mergeCell ref="A18:G18"/>
    <mergeCell ref="B19:C19"/>
    <mergeCell ref="A20:G20"/>
    <mergeCell ref="B21:C21"/>
    <mergeCell ref="A22:G22"/>
    <mergeCell ref="A6:A7"/>
    <mergeCell ref="A9:A12"/>
    <mergeCell ref="A16:A17"/>
    <mergeCell ref="A23:A24"/>
    <mergeCell ref="A26:A28"/>
  </mergeCells>
  <phoneticPr fontId="16" type="noConversion"/>
  <pageMargins left="0.7" right="0.7" top="0.75" bottom="0.75" header="0" footer="0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1"/>
  <sheetViews>
    <sheetView zoomScaleNormal="100" zoomScaleSheetLayoutView="100" workbookViewId="0">
      <selection activeCell="F3" sqref="F3"/>
    </sheetView>
  </sheetViews>
  <sheetFormatPr defaultColWidth="12.83203125" defaultRowHeight="15.75" x14ac:dyDescent="0.35"/>
  <cols>
    <col min="1" max="1" width="52.1640625" style="41" customWidth="1"/>
    <col min="2" max="2" width="55.1640625" style="39" customWidth="1"/>
    <col min="3" max="3" width="8" style="39" customWidth="1"/>
    <col min="4" max="4" width="7.5" style="37" customWidth="1"/>
    <col min="5" max="7" width="12.1640625" style="37" customWidth="1"/>
    <col min="8" max="11" width="6.1640625" style="37" customWidth="1"/>
    <col min="12" max="25" width="10.1640625" style="37" customWidth="1"/>
    <col min="26" max="16384" width="12.83203125" style="37"/>
  </cols>
  <sheetData>
    <row r="1" spans="1:7" s="35" customFormat="1" ht="42" customHeight="1" x14ac:dyDescent="0.3">
      <c r="A1" s="311" t="s">
        <v>337</v>
      </c>
      <c r="B1" s="311"/>
      <c r="C1" s="311"/>
      <c r="D1" s="311"/>
      <c r="E1" s="311"/>
      <c r="F1" s="311"/>
      <c r="G1" s="311"/>
    </row>
    <row r="2" spans="1:7" s="36" customFormat="1" ht="26.25" thickBot="1" x14ac:dyDescent="0.3">
      <c r="A2" s="40" t="s">
        <v>1</v>
      </c>
      <c r="B2" s="312" t="s">
        <v>2</v>
      </c>
      <c r="C2" s="312"/>
      <c r="D2" s="312"/>
      <c r="E2" s="40" t="s">
        <v>3</v>
      </c>
      <c r="F2" s="40" t="s">
        <v>4</v>
      </c>
      <c r="G2" s="40" t="s">
        <v>5</v>
      </c>
    </row>
    <row r="3" spans="1:7" ht="47.25" customHeight="1" x14ac:dyDescent="0.35">
      <c r="A3" s="44" t="s">
        <v>6</v>
      </c>
      <c r="B3" s="313" t="s">
        <v>516</v>
      </c>
      <c r="C3" s="313"/>
      <c r="D3" s="181"/>
      <c r="E3" s="161"/>
      <c r="F3" s="124">
        <f>E3+E3*$D$3</f>
        <v>0</v>
      </c>
      <c r="G3" s="125">
        <f>F3+F3*$D$3</f>
        <v>0</v>
      </c>
    </row>
    <row r="4" spans="1:7" x14ac:dyDescent="0.35">
      <c r="A4" s="45" t="s">
        <v>338</v>
      </c>
      <c r="B4" s="305" t="s">
        <v>339</v>
      </c>
      <c r="C4" s="305"/>
      <c r="D4" s="180"/>
      <c r="E4" s="114">
        <f>E3*$D$4</f>
        <v>0</v>
      </c>
      <c r="F4" s="114">
        <f>F3*$D$4</f>
        <v>0</v>
      </c>
      <c r="G4" s="115">
        <f>G3*$D$4</f>
        <v>0</v>
      </c>
    </row>
    <row r="5" spans="1:7" ht="18.95" customHeight="1" x14ac:dyDescent="0.35">
      <c r="A5" s="45" t="s">
        <v>340</v>
      </c>
      <c r="B5" s="314" t="s">
        <v>538</v>
      </c>
      <c r="C5" s="315"/>
      <c r="D5" s="163"/>
      <c r="E5" s="114">
        <f>E4*$D$5</f>
        <v>0</v>
      </c>
      <c r="F5" s="114">
        <f>F4*$D$5</f>
        <v>0</v>
      </c>
      <c r="G5" s="115">
        <f>G4*$D$5</f>
        <v>0</v>
      </c>
    </row>
    <row r="6" spans="1:7" x14ac:dyDescent="0.35">
      <c r="A6" s="304" t="s">
        <v>341</v>
      </c>
      <c r="B6" s="310" t="s">
        <v>491</v>
      </c>
      <c r="C6" s="305"/>
      <c r="D6" s="306"/>
      <c r="E6" s="114">
        <f t="shared" ref="E6:G6" si="0">E5*E7</f>
        <v>0</v>
      </c>
      <c r="F6" s="114">
        <f t="shared" si="0"/>
        <v>0</v>
      </c>
      <c r="G6" s="115">
        <f t="shared" si="0"/>
        <v>0</v>
      </c>
    </row>
    <row r="7" spans="1:7" x14ac:dyDescent="0.35">
      <c r="A7" s="304"/>
      <c r="B7" s="305"/>
      <c r="C7" s="305"/>
      <c r="D7" s="306"/>
      <c r="E7" s="162"/>
      <c r="F7" s="126">
        <f>E7+$D$6</f>
        <v>0</v>
      </c>
      <c r="G7" s="127">
        <f>F7+$D$6</f>
        <v>0</v>
      </c>
    </row>
    <row r="8" spans="1:7" x14ac:dyDescent="0.35">
      <c r="A8" s="301"/>
      <c r="B8" s="302"/>
      <c r="C8" s="302"/>
      <c r="D8" s="302"/>
      <c r="E8" s="302"/>
      <c r="F8" s="302"/>
      <c r="G8" s="303"/>
    </row>
    <row r="9" spans="1:7" x14ac:dyDescent="0.35">
      <c r="A9" s="304" t="s">
        <v>342</v>
      </c>
      <c r="B9" s="305" t="s">
        <v>492</v>
      </c>
      <c r="C9" s="305"/>
      <c r="D9" s="306"/>
      <c r="E9" s="114">
        <f>E$6*E10</f>
        <v>0</v>
      </c>
      <c r="F9" s="114">
        <f>F$6*F10</f>
        <v>0</v>
      </c>
      <c r="G9" s="115">
        <f>G$6*G10</f>
        <v>0</v>
      </c>
    </row>
    <row r="10" spans="1:7" x14ac:dyDescent="0.35">
      <c r="A10" s="304"/>
      <c r="B10" s="305"/>
      <c r="C10" s="305"/>
      <c r="D10" s="306"/>
      <c r="E10" s="162"/>
      <c r="F10" s="126">
        <f>E10+$D$9</f>
        <v>0</v>
      </c>
      <c r="G10" s="127">
        <f>F10+$D$9</f>
        <v>0</v>
      </c>
    </row>
    <row r="11" spans="1:7" x14ac:dyDescent="0.35">
      <c r="A11" s="304"/>
      <c r="B11" s="305" t="s">
        <v>493</v>
      </c>
      <c r="C11" s="305"/>
      <c r="D11" s="307"/>
      <c r="E11" s="114">
        <f>E$6*E12</f>
        <v>0</v>
      </c>
      <c r="F11" s="114">
        <f>F$6*F12</f>
        <v>0</v>
      </c>
      <c r="G11" s="115">
        <f>G$6*G12</f>
        <v>0</v>
      </c>
    </row>
    <row r="12" spans="1:7" x14ac:dyDescent="0.35">
      <c r="A12" s="304"/>
      <c r="B12" s="305"/>
      <c r="C12" s="305"/>
      <c r="D12" s="307"/>
      <c r="E12" s="162"/>
      <c r="F12" s="126">
        <f>E12+$D$11</f>
        <v>0</v>
      </c>
      <c r="G12" s="127">
        <f>F12+$D$11</f>
        <v>0</v>
      </c>
    </row>
    <row r="13" spans="1:7" ht="12" customHeight="1" x14ac:dyDescent="0.35">
      <c r="A13" s="304"/>
      <c r="B13" s="305" t="s">
        <v>494</v>
      </c>
      <c r="C13" s="305"/>
      <c r="D13" s="307"/>
      <c r="E13" s="114">
        <f>E$6*E14</f>
        <v>0</v>
      </c>
      <c r="F13" s="114">
        <f>F$6*F14</f>
        <v>0</v>
      </c>
      <c r="G13" s="115">
        <f>G$6*G14</f>
        <v>0</v>
      </c>
    </row>
    <row r="14" spans="1:7" ht="14.45" customHeight="1" x14ac:dyDescent="0.35">
      <c r="A14" s="304"/>
      <c r="B14" s="305"/>
      <c r="C14" s="305"/>
      <c r="D14" s="307"/>
      <c r="E14" s="162"/>
      <c r="F14" s="126">
        <f>E14+$D$13</f>
        <v>0</v>
      </c>
      <c r="G14" s="127">
        <f>F14+$D$13</f>
        <v>0</v>
      </c>
    </row>
    <row r="15" spans="1:7" x14ac:dyDescent="0.35">
      <c r="A15" s="301"/>
      <c r="B15" s="302"/>
      <c r="C15" s="302"/>
      <c r="D15" s="302"/>
      <c r="E15" s="302"/>
      <c r="F15" s="302"/>
      <c r="G15" s="303"/>
    </row>
    <row r="16" spans="1:7" ht="31.5" x14ac:dyDescent="0.35">
      <c r="A16" s="45" t="s">
        <v>343</v>
      </c>
      <c r="B16" s="305" t="s">
        <v>344</v>
      </c>
      <c r="C16" s="305"/>
      <c r="D16" s="180"/>
      <c r="E16" s="114">
        <f>E9*$D$16</f>
        <v>0</v>
      </c>
      <c r="F16" s="114">
        <f>F9*$D$16</f>
        <v>0</v>
      </c>
      <c r="G16" s="115">
        <f>G9*$D$16</f>
        <v>0</v>
      </c>
    </row>
    <row r="17" spans="1:7" x14ac:dyDescent="0.35">
      <c r="A17" s="301"/>
      <c r="B17" s="302"/>
      <c r="C17" s="302"/>
      <c r="D17" s="302"/>
      <c r="E17" s="302"/>
      <c r="F17" s="302"/>
      <c r="G17" s="303"/>
    </row>
    <row r="18" spans="1:7" ht="31.5" x14ac:dyDescent="0.35">
      <c r="A18" s="45" t="s">
        <v>345</v>
      </c>
      <c r="B18" s="305" t="s">
        <v>346</v>
      </c>
      <c r="C18" s="305"/>
      <c r="D18" s="180"/>
      <c r="E18" s="114">
        <f>E11*$D$18</f>
        <v>0</v>
      </c>
      <c r="F18" s="114">
        <f>F11*$D$18</f>
        <v>0</v>
      </c>
      <c r="G18" s="115">
        <f>G11*$D$18</f>
        <v>0</v>
      </c>
    </row>
    <row r="19" spans="1:7" x14ac:dyDescent="0.35">
      <c r="A19" s="301"/>
      <c r="B19" s="302"/>
      <c r="C19" s="302"/>
      <c r="D19" s="302"/>
      <c r="E19" s="302"/>
      <c r="F19" s="302"/>
      <c r="G19" s="303"/>
    </row>
    <row r="20" spans="1:7" ht="34.5" customHeight="1" x14ac:dyDescent="0.35">
      <c r="A20" s="304" t="s">
        <v>347</v>
      </c>
      <c r="B20" s="305" t="s">
        <v>348</v>
      </c>
      <c r="C20" s="305"/>
      <c r="D20" s="180"/>
      <c r="E20" s="114">
        <f t="shared" ref="E20:G21" si="1">E$13*$D20</f>
        <v>0</v>
      </c>
      <c r="F20" s="114">
        <f t="shared" si="1"/>
        <v>0</v>
      </c>
      <c r="G20" s="115">
        <f t="shared" si="1"/>
        <v>0</v>
      </c>
    </row>
    <row r="21" spans="1:7" ht="28.5" customHeight="1" x14ac:dyDescent="0.35">
      <c r="A21" s="304"/>
      <c r="B21" s="305" t="s">
        <v>349</v>
      </c>
      <c r="C21" s="305"/>
      <c r="D21" s="180"/>
      <c r="E21" s="114">
        <f t="shared" si="1"/>
        <v>0</v>
      </c>
      <c r="F21" s="114">
        <f t="shared" si="1"/>
        <v>0</v>
      </c>
      <c r="G21" s="115">
        <f t="shared" si="1"/>
        <v>0</v>
      </c>
    </row>
    <row r="22" spans="1:7" x14ac:dyDescent="0.35">
      <c r="A22" s="301"/>
      <c r="B22" s="302"/>
      <c r="C22" s="302"/>
      <c r="D22" s="302"/>
      <c r="E22" s="302"/>
      <c r="F22" s="302"/>
      <c r="G22" s="303"/>
    </row>
    <row r="23" spans="1:7" ht="31.5" x14ac:dyDescent="0.35">
      <c r="A23" s="45" t="s">
        <v>350</v>
      </c>
      <c r="B23" s="305" t="s">
        <v>351</v>
      </c>
      <c r="C23" s="305"/>
      <c r="D23" s="180"/>
      <c r="E23" s="114">
        <f>E16*$D$23</f>
        <v>0</v>
      </c>
      <c r="F23" s="114">
        <f>F16*$D$23</f>
        <v>0</v>
      </c>
      <c r="G23" s="115">
        <f>G16*$D$23</f>
        <v>0</v>
      </c>
    </row>
    <row r="24" spans="1:7" x14ac:dyDescent="0.35">
      <c r="A24" s="301"/>
      <c r="B24" s="302"/>
      <c r="C24" s="302"/>
      <c r="D24" s="302"/>
      <c r="E24" s="302"/>
      <c r="F24" s="302"/>
      <c r="G24" s="303"/>
    </row>
    <row r="25" spans="1:7" ht="36" customHeight="1" x14ac:dyDescent="0.35">
      <c r="A25" s="304" t="s">
        <v>352</v>
      </c>
      <c r="B25" s="305" t="s">
        <v>353</v>
      </c>
      <c r="C25" s="305"/>
      <c r="D25" s="180"/>
      <c r="E25" s="114">
        <f t="shared" ref="E25:G26" si="2">E$18*$D25</f>
        <v>0</v>
      </c>
      <c r="F25" s="114">
        <f t="shared" si="2"/>
        <v>0</v>
      </c>
      <c r="G25" s="115">
        <f t="shared" si="2"/>
        <v>0</v>
      </c>
    </row>
    <row r="26" spans="1:7" ht="52.5" customHeight="1" x14ac:dyDescent="0.35">
      <c r="A26" s="304"/>
      <c r="B26" s="305" t="s">
        <v>354</v>
      </c>
      <c r="C26" s="305"/>
      <c r="D26" s="180"/>
      <c r="E26" s="114">
        <f t="shared" si="2"/>
        <v>0</v>
      </c>
      <c r="F26" s="114">
        <f t="shared" si="2"/>
        <v>0</v>
      </c>
      <c r="G26" s="115">
        <f t="shared" si="2"/>
        <v>0</v>
      </c>
    </row>
    <row r="27" spans="1:7" x14ac:dyDescent="0.35">
      <c r="A27" s="301"/>
      <c r="B27" s="302"/>
      <c r="C27" s="302"/>
      <c r="D27" s="302"/>
      <c r="E27" s="302"/>
      <c r="F27" s="302"/>
      <c r="G27" s="303"/>
    </row>
    <row r="28" spans="1:7" ht="32.25" customHeight="1" x14ac:dyDescent="0.35">
      <c r="A28" s="304" t="s">
        <v>355</v>
      </c>
      <c r="B28" s="305" t="s">
        <v>356</v>
      </c>
      <c r="C28" s="305"/>
      <c r="D28" s="180"/>
      <c r="E28" s="114">
        <f t="shared" ref="E28:G29" si="3">E$20*$D28</f>
        <v>0</v>
      </c>
      <c r="F28" s="114">
        <f t="shared" si="3"/>
        <v>0</v>
      </c>
      <c r="G28" s="115">
        <f t="shared" si="3"/>
        <v>0</v>
      </c>
    </row>
    <row r="29" spans="1:7" ht="36" customHeight="1" x14ac:dyDescent="0.35">
      <c r="A29" s="304"/>
      <c r="B29" s="305" t="s">
        <v>357</v>
      </c>
      <c r="C29" s="305"/>
      <c r="D29" s="180"/>
      <c r="E29" s="114">
        <f t="shared" si="3"/>
        <v>0</v>
      </c>
      <c r="F29" s="114">
        <f t="shared" si="3"/>
        <v>0</v>
      </c>
      <c r="G29" s="115">
        <f t="shared" si="3"/>
        <v>0</v>
      </c>
    </row>
    <row r="30" spans="1:7" x14ac:dyDescent="0.35">
      <c r="A30" s="301"/>
      <c r="B30" s="302"/>
      <c r="C30" s="302"/>
      <c r="D30" s="302"/>
      <c r="E30" s="302"/>
      <c r="F30" s="302"/>
      <c r="G30" s="303"/>
    </row>
    <row r="31" spans="1:7" ht="33" customHeight="1" x14ac:dyDescent="0.35">
      <c r="A31" s="304" t="s">
        <v>358</v>
      </c>
      <c r="B31" s="305" t="s">
        <v>359</v>
      </c>
      <c r="C31" s="305"/>
      <c r="D31" s="180"/>
      <c r="E31" s="114">
        <f t="shared" ref="E31:G32" si="4">E$21*$D31</f>
        <v>0</v>
      </c>
      <c r="F31" s="114">
        <f t="shared" si="4"/>
        <v>0</v>
      </c>
      <c r="G31" s="115">
        <f t="shared" si="4"/>
        <v>0</v>
      </c>
    </row>
    <row r="32" spans="1:7" ht="49.5" customHeight="1" x14ac:dyDescent="0.35">
      <c r="A32" s="304"/>
      <c r="B32" s="305" t="s">
        <v>360</v>
      </c>
      <c r="C32" s="305"/>
      <c r="D32" s="180"/>
      <c r="E32" s="114">
        <f t="shared" si="4"/>
        <v>0</v>
      </c>
      <c r="F32" s="114">
        <f t="shared" si="4"/>
        <v>0</v>
      </c>
      <c r="G32" s="115">
        <f t="shared" si="4"/>
        <v>0</v>
      </c>
    </row>
    <row r="33" spans="1:7" x14ac:dyDescent="0.35">
      <c r="A33" s="301"/>
      <c r="B33" s="302"/>
      <c r="C33" s="302"/>
      <c r="D33" s="302"/>
      <c r="E33" s="302"/>
      <c r="F33" s="302"/>
      <c r="G33" s="303"/>
    </row>
    <row r="34" spans="1:7" ht="31.5" x14ac:dyDescent="0.35">
      <c r="A34" s="45" t="s">
        <v>361</v>
      </c>
      <c r="B34" s="43" t="s">
        <v>362</v>
      </c>
      <c r="C34" s="162"/>
      <c r="D34" s="42"/>
      <c r="E34" s="114">
        <f>E23*$D$34*$C$34</f>
        <v>0</v>
      </c>
      <c r="F34" s="114">
        <f>F23*$D$34*$C$34</f>
        <v>0</v>
      </c>
      <c r="G34" s="115">
        <f>G23*$D$34*$C$34</f>
        <v>0</v>
      </c>
    </row>
    <row r="35" spans="1:7" x14ac:dyDescent="0.35">
      <c r="A35" s="301"/>
      <c r="B35" s="302"/>
      <c r="C35" s="302"/>
      <c r="D35" s="302"/>
      <c r="E35" s="302"/>
      <c r="F35" s="302"/>
      <c r="G35" s="303"/>
    </row>
    <row r="36" spans="1:7" ht="31.5" x14ac:dyDescent="0.35">
      <c r="A36" s="304" t="s">
        <v>363</v>
      </c>
      <c r="B36" s="43" t="s">
        <v>364</v>
      </c>
      <c r="C36" s="162"/>
      <c r="D36" s="42"/>
      <c r="E36" s="114">
        <f t="shared" ref="E36:G37" si="5">E$23*$C36*$D36</f>
        <v>0</v>
      </c>
      <c r="F36" s="114">
        <f t="shared" si="5"/>
        <v>0</v>
      </c>
      <c r="G36" s="115">
        <f t="shared" si="5"/>
        <v>0</v>
      </c>
    </row>
    <row r="37" spans="1:7" ht="31.5" x14ac:dyDescent="0.35">
      <c r="A37" s="304"/>
      <c r="B37" s="43" t="s">
        <v>365</v>
      </c>
      <c r="C37" s="162"/>
      <c r="D37" s="42"/>
      <c r="E37" s="114">
        <f t="shared" si="5"/>
        <v>0</v>
      </c>
      <c r="F37" s="114">
        <f t="shared" si="5"/>
        <v>0</v>
      </c>
      <c r="G37" s="115">
        <f t="shared" si="5"/>
        <v>0</v>
      </c>
    </row>
    <row r="38" spans="1:7" x14ac:dyDescent="0.35">
      <c r="A38" s="301"/>
      <c r="B38" s="302"/>
      <c r="C38" s="302"/>
      <c r="D38" s="302"/>
      <c r="E38" s="302"/>
      <c r="F38" s="302"/>
      <c r="G38" s="303"/>
    </row>
    <row r="39" spans="1:7" ht="31.5" x14ac:dyDescent="0.35">
      <c r="A39" s="45" t="s">
        <v>366</v>
      </c>
      <c r="B39" s="43" t="s">
        <v>367</v>
      </c>
      <c r="C39" s="162"/>
      <c r="D39" s="42"/>
      <c r="E39" s="114">
        <f>(E$25+E$26)*$D39*$C39</f>
        <v>0</v>
      </c>
      <c r="F39" s="114">
        <f>(F$25+F$26)*$D39*$C39</f>
        <v>0</v>
      </c>
      <c r="G39" s="115">
        <f>(G$25+G$26)*$D39*$C39</f>
        <v>0</v>
      </c>
    </row>
    <row r="40" spans="1:7" x14ac:dyDescent="0.35">
      <c r="A40" s="301"/>
      <c r="B40" s="302"/>
      <c r="C40" s="302"/>
      <c r="D40" s="302"/>
      <c r="E40" s="302"/>
      <c r="F40" s="302"/>
      <c r="G40" s="303"/>
    </row>
    <row r="41" spans="1:7" ht="31.5" x14ac:dyDescent="0.35">
      <c r="A41" s="304" t="s">
        <v>368</v>
      </c>
      <c r="B41" s="43" t="s">
        <v>369</v>
      </c>
      <c r="C41" s="162"/>
      <c r="D41" s="42"/>
      <c r="E41" s="114">
        <f t="shared" ref="E41:G42" si="6">(E$25+E$26)*$D41*$C41</f>
        <v>0</v>
      </c>
      <c r="F41" s="114">
        <f t="shared" si="6"/>
        <v>0</v>
      </c>
      <c r="G41" s="115">
        <f t="shared" si="6"/>
        <v>0</v>
      </c>
    </row>
    <row r="42" spans="1:7" ht="36" customHeight="1" x14ac:dyDescent="0.35">
      <c r="A42" s="304"/>
      <c r="B42" s="43" t="s">
        <v>370</v>
      </c>
      <c r="C42" s="162"/>
      <c r="D42" s="42"/>
      <c r="E42" s="114">
        <f t="shared" si="6"/>
        <v>0</v>
      </c>
      <c r="F42" s="114">
        <f t="shared" si="6"/>
        <v>0</v>
      </c>
      <c r="G42" s="115">
        <f t="shared" si="6"/>
        <v>0</v>
      </c>
    </row>
    <row r="43" spans="1:7" x14ac:dyDescent="0.35">
      <c r="A43" s="301"/>
      <c r="B43" s="302"/>
      <c r="C43" s="302"/>
      <c r="D43" s="302"/>
      <c r="E43" s="302"/>
      <c r="F43" s="302"/>
      <c r="G43" s="303"/>
    </row>
    <row r="44" spans="1:7" ht="47.25" x14ac:dyDescent="0.35">
      <c r="A44" s="45" t="s">
        <v>371</v>
      </c>
      <c r="B44" s="43" t="s">
        <v>372</v>
      </c>
      <c r="C44" s="162"/>
      <c r="D44" s="42"/>
      <c r="E44" s="114">
        <f>(E$28+E$29+E$31+E$32)*$D44*$C44</f>
        <v>0</v>
      </c>
      <c r="F44" s="114">
        <f>(F$28+F$29+F$31+F$32)*$D44*$C44</f>
        <v>0</v>
      </c>
      <c r="G44" s="115">
        <f>(G$28+G$29+G$31+G$32)*$D44*$C44</f>
        <v>0</v>
      </c>
    </row>
    <row r="45" spans="1:7" x14ac:dyDescent="0.35">
      <c r="A45" s="301"/>
      <c r="B45" s="302"/>
      <c r="C45" s="302"/>
      <c r="D45" s="302"/>
      <c r="E45" s="302"/>
      <c r="F45" s="302"/>
      <c r="G45" s="303"/>
    </row>
    <row r="46" spans="1:7" ht="31.5" x14ac:dyDescent="0.35">
      <c r="A46" s="304" t="s">
        <v>373</v>
      </c>
      <c r="B46" s="43" t="s">
        <v>374</v>
      </c>
      <c r="C46" s="162"/>
      <c r="D46" s="42"/>
      <c r="E46" s="114">
        <f t="shared" ref="E46:G47" si="7">(E$28+E$29+E$31+E$32)*$D46*$C46</f>
        <v>0</v>
      </c>
      <c r="F46" s="114">
        <f t="shared" si="7"/>
        <v>0</v>
      </c>
      <c r="G46" s="115">
        <f t="shared" si="7"/>
        <v>0</v>
      </c>
    </row>
    <row r="47" spans="1:7" ht="47.25" x14ac:dyDescent="0.35">
      <c r="A47" s="304"/>
      <c r="B47" s="43" t="s">
        <v>375</v>
      </c>
      <c r="C47" s="162"/>
      <c r="D47" s="42"/>
      <c r="E47" s="114">
        <f t="shared" si="7"/>
        <v>0</v>
      </c>
      <c r="F47" s="114">
        <f t="shared" si="7"/>
        <v>0</v>
      </c>
      <c r="G47" s="115">
        <f t="shared" si="7"/>
        <v>0</v>
      </c>
    </row>
    <row r="48" spans="1:7" x14ac:dyDescent="0.35">
      <c r="A48" s="301"/>
      <c r="B48" s="302"/>
      <c r="C48" s="302"/>
      <c r="D48" s="302"/>
      <c r="E48" s="302"/>
      <c r="F48" s="302"/>
      <c r="G48" s="303"/>
    </row>
    <row r="49" spans="1:7" s="38" customFormat="1" ht="47.25" x14ac:dyDescent="0.35">
      <c r="A49" s="46" t="s">
        <v>376</v>
      </c>
      <c r="B49" s="308" t="s">
        <v>377</v>
      </c>
      <c r="C49" s="308"/>
      <c r="D49" s="308"/>
      <c r="E49" s="128">
        <f t="shared" ref="E49:G49" si="8">E34+E39+E44</f>
        <v>0</v>
      </c>
      <c r="F49" s="128">
        <f t="shared" si="8"/>
        <v>0</v>
      </c>
      <c r="G49" s="129">
        <f t="shared" si="8"/>
        <v>0</v>
      </c>
    </row>
    <row r="50" spans="1:7" s="38" customFormat="1" ht="32.25" thickBot="1" x14ac:dyDescent="0.4">
      <c r="A50" s="47" t="s">
        <v>378</v>
      </c>
      <c r="B50" s="309" t="s">
        <v>379</v>
      </c>
      <c r="C50" s="309"/>
      <c r="D50" s="309"/>
      <c r="E50" s="130">
        <f t="shared" ref="E50:G50" si="9">(E36+E37)+(E41+E42)+(E46+E47)</f>
        <v>0</v>
      </c>
      <c r="F50" s="130">
        <f t="shared" si="9"/>
        <v>0</v>
      </c>
      <c r="G50" s="131">
        <f t="shared" si="9"/>
        <v>0</v>
      </c>
    </row>
    <row r="51" spans="1:7" ht="16.5" thickTop="1" x14ac:dyDescent="0.35"/>
  </sheetData>
  <sheetProtection sheet="1" objects="1" scenarios="1"/>
  <mergeCells count="50">
    <mergeCell ref="A1:G1"/>
    <mergeCell ref="B2:D2"/>
    <mergeCell ref="B3:C3"/>
    <mergeCell ref="B4:C4"/>
    <mergeCell ref="B5:C5"/>
    <mergeCell ref="A30:G30"/>
    <mergeCell ref="B28:C28"/>
    <mergeCell ref="A36:A37"/>
    <mergeCell ref="A45:G45"/>
    <mergeCell ref="A43:G43"/>
    <mergeCell ref="A40:G40"/>
    <mergeCell ref="A38:G38"/>
    <mergeCell ref="A35:G35"/>
    <mergeCell ref="A33:G33"/>
    <mergeCell ref="A6:A7"/>
    <mergeCell ref="A20:A21"/>
    <mergeCell ref="A25:A26"/>
    <mergeCell ref="A28:A29"/>
    <mergeCell ref="A22:G22"/>
    <mergeCell ref="B29:C29"/>
    <mergeCell ref="B23:C23"/>
    <mergeCell ref="A24:G24"/>
    <mergeCell ref="B25:C25"/>
    <mergeCell ref="B18:C18"/>
    <mergeCell ref="B6:C7"/>
    <mergeCell ref="D6:D7"/>
    <mergeCell ref="A17:G17"/>
    <mergeCell ref="A8:G8"/>
    <mergeCell ref="B9:C10"/>
    <mergeCell ref="B26:C26"/>
    <mergeCell ref="B49:D49"/>
    <mergeCell ref="B50:D50"/>
    <mergeCell ref="B31:C31"/>
    <mergeCell ref="B32:C32"/>
    <mergeCell ref="A48:G48"/>
    <mergeCell ref="A46:A47"/>
    <mergeCell ref="A41:A42"/>
    <mergeCell ref="A31:A32"/>
    <mergeCell ref="A27:G27"/>
    <mergeCell ref="A9:A14"/>
    <mergeCell ref="B20:C20"/>
    <mergeCell ref="B21:C21"/>
    <mergeCell ref="D9:D10"/>
    <mergeCell ref="B11:C12"/>
    <mergeCell ref="D11:D12"/>
    <mergeCell ref="B13:C14"/>
    <mergeCell ref="D13:D14"/>
    <mergeCell ref="A15:G15"/>
    <mergeCell ref="B16:C16"/>
    <mergeCell ref="A19:G19"/>
  </mergeCells>
  <pageMargins left="0.7" right="0.7" top="0.75" bottom="0.75" header="0" footer="0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B0A07-5464-4628-8639-BEF572B62137}">
  <dimension ref="A1:G18"/>
  <sheetViews>
    <sheetView zoomScaleNormal="100" zoomScaleSheetLayoutView="100" workbookViewId="0">
      <selection activeCell="B6" sqref="B6:C7"/>
    </sheetView>
  </sheetViews>
  <sheetFormatPr defaultColWidth="12.83203125" defaultRowHeight="15.75" x14ac:dyDescent="0.35"/>
  <cols>
    <col min="1" max="1" width="45.83203125" style="32" customWidth="1"/>
    <col min="2" max="2" width="37.5" style="33" customWidth="1"/>
    <col min="3" max="3" width="8.33203125" style="33" customWidth="1"/>
    <col min="4" max="4" width="7" style="33" customWidth="1"/>
    <col min="5" max="7" width="11.5" style="32" bestFit="1" customWidth="1"/>
    <col min="8" max="8" width="32.83203125" style="32" customWidth="1"/>
    <col min="9" max="25" width="10.1640625" style="32" customWidth="1"/>
    <col min="26" max="16384" width="12.83203125" style="32"/>
  </cols>
  <sheetData>
    <row r="1" spans="1:7" ht="39.6" customHeight="1" x14ac:dyDescent="0.3">
      <c r="A1" s="321" t="s">
        <v>380</v>
      </c>
      <c r="B1" s="321"/>
      <c r="C1" s="321"/>
      <c r="D1" s="321"/>
      <c r="E1" s="321"/>
      <c r="F1" s="321"/>
      <c r="G1" s="321"/>
    </row>
    <row r="2" spans="1:7" s="33" customFormat="1" ht="26.25" thickBot="1" x14ac:dyDescent="0.3">
      <c r="A2" s="97" t="s">
        <v>1</v>
      </c>
      <c r="B2" s="322" t="s">
        <v>2</v>
      </c>
      <c r="C2" s="323"/>
      <c r="D2" s="323"/>
      <c r="E2" s="97" t="s">
        <v>3</v>
      </c>
      <c r="F2" s="97" t="s">
        <v>4</v>
      </c>
      <c r="G2" s="97" t="s">
        <v>5</v>
      </c>
    </row>
    <row r="3" spans="1:7" ht="48" customHeight="1" x14ac:dyDescent="0.35">
      <c r="A3" s="44" t="s">
        <v>6</v>
      </c>
      <c r="B3" s="324" t="s">
        <v>532</v>
      </c>
      <c r="C3" s="325"/>
      <c r="D3" s="182"/>
      <c r="E3" s="164"/>
      <c r="F3" s="116">
        <f t="shared" ref="F3:G3" si="0">E3+E3*$D$3</f>
        <v>0</v>
      </c>
      <c r="G3" s="117">
        <f t="shared" si="0"/>
        <v>0</v>
      </c>
    </row>
    <row r="4" spans="1:7" x14ac:dyDescent="0.35">
      <c r="A4" s="45" t="s">
        <v>381</v>
      </c>
      <c r="B4" s="314" t="s">
        <v>339</v>
      </c>
      <c r="C4" s="315"/>
      <c r="D4" s="183"/>
      <c r="E4" s="112">
        <f t="shared" ref="E4:G4" si="1">E3*$D$4</f>
        <v>0</v>
      </c>
      <c r="F4" s="112">
        <f t="shared" si="1"/>
        <v>0</v>
      </c>
      <c r="G4" s="113">
        <f t="shared" si="1"/>
        <v>0</v>
      </c>
    </row>
    <row r="5" spans="1:7" ht="29.1" customHeight="1" x14ac:dyDescent="0.35">
      <c r="A5" s="45" t="s">
        <v>382</v>
      </c>
      <c r="B5" s="314" t="s">
        <v>533</v>
      </c>
      <c r="C5" s="315"/>
      <c r="D5" s="165"/>
      <c r="E5" s="114">
        <f t="shared" ref="E5:G5" si="2">E4*$D$5</f>
        <v>0</v>
      </c>
      <c r="F5" s="114">
        <f t="shared" si="2"/>
        <v>0</v>
      </c>
      <c r="G5" s="115">
        <f t="shared" si="2"/>
        <v>0</v>
      </c>
    </row>
    <row r="6" spans="1:7" x14ac:dyDescent="0.35">
      <c r="A6" s="316" t="s">
        <v>341</v>
      </c>
      <c r="B6" s="318" t="s">
        <v>491</v>
      </c>
      <c r="C6" s="315"/>
      <c r="D6" s="319"/>
      <c r="E6" s="112">
        <f t="shared" ref="E6:G6" si="3">E5*E7</f>
        <v>0</v>
      </c>
      <c r="F6" s="112">
        <f t="shared" si="3"/>
        <v>0</v>
      </c>
      <c r="G6" s="113">
        <f t="shared" si="3"/>
        <v>0</v>
      </c>
    </row>
    <row r="7" spans="1:7" ht="33" customHeight="1" x14ac:dyDescent="0.35">
      <c r="A7" s="317"/>
      <c r="B7" s="315"/>
      <c r="C7" s="315"/>
      <c r="D7" s="320"/>
      <c r="E7" s="166"/>
      <c r="F7" s="118">
        <f t="shared" ref="F7:G7" si="4">E7+$D$6</f>
        <v>0</v>
      </c>
      <c r="G7" s="119">
        <f t="shared" si="4"/>
        <v>0</v>
      </c>
    </row>
    <row r="8" spans="1:7" x14ac:dyDescent="0.35">
      <c r="A8" s="330"/>
      <c r="B8" s="331"/>
      <c r="C8" s="331"/>
      <c r="D8" s="331"/>
      <c r="E8" s="331"/>
      <c r="F8" s="331"/>
      <c r="G8" s="332"/>
    </row>
    <row r="9" spans="1:7" ht="31.5" x14ac:dyDescent="0.35">
      <c r="A9" s="99" t="s">
        <v>383</v>
      </c>
      <c r="B9" s="314" t="s">
        <v>455</v>
      </c>
      <c r="C9" s="315"/>
      <c r="D9" s="166"/>
      <c r="E9" s="112">
        <f>E6*$D$9</f>
        <v>0</v>
      </c>
      <c r="F9" s="112">
        <f>F6*$D$9</f>
        <v>0</v>
      </c>
      <c r="G9" s="113">
        <f>G6*$D$9</f>
        <v>0</v>
      </c>
    </row>
    <row r="10" spans="1:7" x14ac:dyDescent="0.35">
      <c r="A10" s="330"/>
      <c r="B10" s="331"/>
      <c r="C10" s="331"/>
      <c r="D10" s="331"/>
      <c r="E10" s="331"/>
      <c r="F10" s="331"/>
      <c r="G10" s="332"/>
    </row>
    <row r="11" spans="1:7" ht="49.5" customHeight="1" x14ac:dyDescent="0.35">
      <c r="A11" s="45" t="s">
        <v>384</v>
      </c>
      <c r="B11" s="98" t="s">
        <v>385</v>
      </c>
      <c r="C11" s="166"/>
      <c r="D11" s="165"/>
      <c r="E11" s="114">
        <f>E9*$D$11*$C$11</f>
        <v>0</v>
      </c>
      <c r="F11" s="114">
        <f>F9*$D$11*$C$11</f>
        <v>0</v>
      </c>
      <c r="G11" s="115">
        <f>G9*$D$11*$C$11</f>
        <v>0</v>
      </c>
    </row>
    <row r="12" spans="1:7" x14ac:dyDescent="0.35">
      <c r="A12" s="330"/>
      <c r="B12" s="331"/>
      <c r="C12" s="331"/>
      <c r="D12" s="331"/>
      <c r="E12" s="331"/>
      <c r="F12" s="331"/>
      <c r="G12" s="332"/>
    </row>
    <row r="13" spans="1:7" ht="47.25" x14ac:dyDescent="0.35">
      <c r="A13" s="316" t="s">
        <v>386</v>
      </c>
      <c r="B13" s="98" t="s">
        <v>387</v>
      </c>
      <c r="C13" s="166"/>
      <c r="D13" s="165"/>
      <c r="E13" s="114">
        <f>E9*$C13*$D13</f>
        <v>0</v>
      </c>
      <c r="F13" s="114">
        <f>F9*$C13*$D13</f>
        <v>0</v>
      </c>
      <c r="G13" s="115">
        <f>G9*$C13*$D13</f>
        <v>0</v>
      </c>
    </row>
    <row r="14" spans="1:7" ht="51" customHeight="1" x14ac:dyDescent="0.35">
      <c r="A14" s="317"/>
      <c r="B14" s="98" t="s">
        <v>388</v>
      </c>
      <c r="C14" s="166"/>
      <c r="D14" s="165"/>
      <c r="E14" s="114">
        <f>E9*$C14*$D14</f>
        <v>0</v>
      </c>
      <c r="F14" s="114">
        <f>F9*$C14*$D14</f>
        <v>0</v>
      </c>
      <c r="G14" s="115">
        <f>G9*$C14*$D14</f>
        <v>0</v>
      </c>
    </row>
    <row r="15" spans="1:7" x14ac:dyDescent="0.35">
      <c r="A15" s="330"/>
      <c r="B15" s="331"/>
      <c r="C15" s="331"/>
      <c r="D15" s="331"/>
      <c r="E15" s="331"/>
      <c r="F15" s="331"/>
      <c r="G15" s="332"/>
    </row>
    <row r="16" spans="1:7" s="34" customFormat="1" ht="47.25" x14ac:dyDescent="0.35">
      <c r="A16" s="46" t="s">
        <v>389</v>
      </c>
      <c r="B16" s="326" t="s">
        <v>390</v>
      </c>
      <c r="C16" s="327"/>
      <c r="D16" s="327"/>
      <c r="E16" s="120">
        <f t="shared" ref="E16:G16" si="5">E11</f>
        <v>0</v>
      </c>
      <c r="F16" s="120">
        <f t="shared" si="5"/>
        <v>0</v>
      </c>
      <c r="G16" s="121">
        <f t="shared" si="5"/>
        <v>0</v>
      </c>
    </row>
    <row r="17" spans="1:7" s="34" customFormat="1" ht="32.25" thickBot="1" x14ac:dyDescent="0.4">
      <c r="A17" s="47" t="s">
        <v>391</v>
      </c>
      <c r="B17" s="328" t="s">
        <v>392</v>
      </c>
      <c r="C17" s="329"/>
      <c r="D17" s="329"/>
      <c r="E17" s="122">
        <f t="shared" ref="E17:G17" si="6">(E13+E14)</f>
        <v>0</v>
      </c>
      <c r="F17" s="122">
        <f t="shared" si="6"/>
        <v>0</v>
      </c>
      <c r="G17" s="123">
        <f t="shared" si="6"/>
        <v>0</v>
      </c>
    </row>
    <row r="18" spans="1:7" ht="16.5" thickTop="1" x14ac:dyDescent="0.35"/>
  </sheetData>
  <sheetProtection sheet="1" objects="1" scenarios="1"/>
  <mergeCells count="16">
    <mergeCell ref="B16:D16"/>
    <mergeCell ref="B17:D17"/>
    <mergeCell ref="A8:G8"/>
    <mergeCell ref="B9:C9"/>
    <mergeCell ref="A10:G10"/>
    <mergeCell ref="A12:G12"/>
    <mergeCell ref="A13:A14"/>
    <mergeCell ref="A15:G15"/>
    <mergeCell ref="A6:A7"/>
    <mergeCell ref="B6:C7"/>
    <mergeCell ref="D6:D7"/>
    <mergeCell ref="A1:G1"/>
    <mergeCell ref="B2:D2"/>
    <mergeCell ref="B3:C3"/>
    <mergeCell ref="B4:C4"/>
    <mergeCell ref="B5:C5"/>
  </mergeCells>
  <pageMargins left="0.7" right="0.7" top="0.75" bottom="0.75" header="0" footer="0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M1000"/>
  <sheetViews>
    <sheetView workbookViewId="0"/>
  </sheetViews>
  <sheetFormatPr defaultColWidth="12.83203125" defaultRowHeight="15" customHeight="1" x14ac:dyDescent="0.35"/>
  <cols>
    <col min="1" max="1" width="2.1640625" customWidth="1"/>
    <col min="2" max="2" width="29.33203125" customWidth="1"/>
    <col min="3" max="3" width="38.6640625" customWidth="1"/>
    <col min="4" max="4" width="7.83203125" customWidth="1"/>
    <col min="5" max="5" width="9.6640625" customWidth="1"/>
    <col min="6" max="6" width="9.1640625" customWidth="1"/>
    <col min="7" max="7" width="8.33203125" customWidth="1"/>
    <col min="8" max="8" width="12.1640625" customWidth="1"/>
    <col min="9" max="9" width="29.33203125" customWidth="1"/>
    <col min="10" max="14" width="7.83203125" customWidth="1"/>
    <col min="15" max="26" width="10.1640625" customWidth="1"/>
  </cols>
  <sheetData>
    <row r="1" spans="2:13" ht="9" customHeight="1" x14ac:dyDescent="0.35"/>
    <row r="2" spans="2:13" ht="14.25" customHeight="1" x14ac:dyDescent="0.2">
      <c r="B2" s="11" t="s">
        <v>141</v>
      </c>
      <c r="C2" s="341" t="s">
        <v>142</v>
      </c>
      <c r="D2" s="334"/>
      <c r="E2" s="11" t="s">
        <v>143</v>
      </c>
      <c r="F2" s="11" t="s">
        <v>144</v>
      </c>
      <c r="G2" s="11" t="s">
        <v>145</v>
      </c>
    </row>
    <row r="3" spans="2:13" ht="14.25" customHeight="1" x14ac:dyDescent="0.2">
      <c r="B3" s="5" t="s">
        <v>6</v>
      </c>
      <c r="C3" s="1" t="s">
        <v>393</v>
      </c>
      <c r="D3" s="2">
        <v>0.02</v>
      </c>
      <c r="E3" s="3">
        <v>20000000</v>
      </c>
      <c r="F3" s="21">
        <f t="shared" ref="F3:G3" si="0">E3+(E3*$D$3)</f>
        <v>20400000</v>
      </c>
      <c r="G3" s="21">
        <f t="shared" si="0"/>
        <v>20808000</v>
      </c>
    </row>
    <row r="4" spans="2:13" ht="46.5" customHeight="1" x14ac:dyDescent="0.25">
      <c r="B4" s="5" t="s">
        <v>212</v>
      </c>
      <c r="C4" s="1" t="s">
        <v>394</v>
      </c>
      <c r="D4" s="13">
        <v>32</v>
      </c>
      <c r="E4" s="21">
        <f t="shared" ref="E4:G4" si="1">E3*$D4/1000</f>
        <v>640000</v>
      </c>
      <c r="F4" s="21">
        <f t="shared" si="1"/>
        <v>652800</v>
      </c>
      <c r="G4" s="21">
        <f t="shared" si="1"/>
        <v>665856</v>
      </c>
      <c r="H4" s="14"/>
      <c r="I4" s="14" t="s">
        <v>395</v>
      </c>
    </row>
    <row r="5" spans="2:13" ht="14.25" customHeight="1" x14ac:dyDescent="0.2">
      <c r="B5" s="5" t="s">
        <v>396</v>
      </c>
      <c r="C5" s="1" t="s">
        <v>397</v>
      </c>
      <c r="D5" s="15">
        <v>0.1</v>
      </c>
      <c r="E5" s="21">
        <f t="shared" ref="E5:G5" si="2">E4*$D5</f>
        <v>64000</v>
      </c>
      <c r="F5" s="21">
        <f t="shared" si="2"/>
        <v>65280</v>
      </c>
      <c r="G5" s="21">
        <f t="shared" si="2"/>
        <v>66585.600000000006</v>
      </c>
    </row>
    <row r="6" spans="2:13" ht="5.25" customHeight="1" x14ac:dyDescent="0.2">
      <c r="B6" s="338"/>
      <c r="C6" s="339"/>
      <c r="D6" s="339"/>
      <c r="E6" s="339"/>
      <c r="F6" s="339"/>
      <c r="G6" s="334"/>
    </row>
    <row r="7" spans="2:13" ht="24" customHeight="1" x14ac:dyDescent="0.2">
      <c r="B7" s="5" t="s">
        <v>398</v>
      </c>
      <c r="C7" s="1" t="s">
        <v>399</v>
      </c>
      <c r="D7" s="15">
        <v>0.6</v>
      </c>
      <c r="E7" s="21">
        <f t="shared" ref="E7:G7" si="3">$D7*E5</f>
        <v>38400</v>
      </c>
      <c r="F7" s="21">
        <f t="shared" si="3"/>
        <v>39168</v>
      </c>
      <c r="G7" s="21">
        <f t="shared" si="3"/>
        <v>39951.360000000001</v>
      </c>
      <c r="H7" s="9"/>
      <c r="I7" s="9"/>
      <c r="J7" s="9"/>
      <c r="K7" s="9"/>
      <c r="L7" s="9"/>
      <c r="M7" s="9"/>
    </row>
    <row r="8" spans="2:13" ht="6" customHeight="1" x14ac:dyDescent="0.2">
      <c r="B8" s="338"/>
      <c r="C8" s="339"/>
      <c r="D8" s="339"/>
      <c r="E8" s="339"/>
      <c r="F8" s="339"/>
      <c r="G8" s="334"/>
    </row>
    <row r="9" spans="2:13" ht="14.25" customHeight="1" x14ac:dyDescent="0.2">
      <c r="B9" s="335" t="s">
        <v>400</v>
      </c>
      <c r="C9" s="16" t="s">
        <v>401</v>
      </c>
      <c r="D9" s="22">
        <v>0.13</v>
      </c>
      <c r="E9" s="17">
        <f t="shared" ref="E9:G9" si="4">E$7*$D9</f>
        <v>4992</v>
      </c>
      <c r="F9" s="17">
        <f t="shared" si="4"/>
        <v>5091.84</v>
      </c>
      <c r="G9" s="17">
        <f t="shared" si="4"/>
        <v>5193.6768000000002</v>
      </c>
    </row>
    <row r="10" spans="2:13" ht="14.25" customHeight="1" x14ac:dyDescent="0.2">
      <c r="B10" s="336"/>
      <c r="C10" s="4" t="s">
        <v>402</v>
      </c>
      <c r="D10" s="2">
        <v>0.94</v>
      </c>
      <c r="E10" s="12">
        <f t="shared" ref="E10:G10" si="5">E$9*$D10</f>
        <v>4692.4799999999996</v>
      </c>
      <c r="F10" s="12">
        <f t="shared" si="5"/>
        <v>4786.3296</v>
      </c>
      <c r="G10" s="12">
        <f t="shared" si="5"/>
        <v>4882.056192</v>
      </c>
    </row>
    <row r="11" spans="2:13" ht="14.25" customHeight="1" x14ac:dyDescent="0.2">
      <c r="B11" s="337"/>
      <c r="C11" s="4" t="s">
        <v>403</v>
      </c>
      <c r="D11" s="51">
        <f>100%-D10</f>
        <v>6.0000000000000053E-2</v>
      </c>
      <c r="E11" s="12">
        <f t="shared" ref="E11:G11" si="6">E$9*$D11</f>
        <v>299.52000000000027</v>
      </c>
      <c r="F11" s="12">
        <f t="shared" si="6"/>
        <v>305.51040000000029</v>
      </c>
      <c r="G11" s="12">
        <f t="shared" si="6"/>
        <v>311.62060800000029</v>
      </c>
    </row>
    <row r="12" spans="2:13" ht="3.75" customHeight="1" x14ac:dyDescent="0.2">
      <c r="B12" s="338"/>
      <c r="C12" s="339"/>
      <c r="D12" s="339"/>
      <c r="E12" s="339"/>
      <c r="F12" s="339"/>
      <c r="G12" s="334"/>
    </row>
    <row r="13" spans="2:13" ht="14.25" customHeight="1" x14ac:dyDescent="0.2">
      <c r="B13" s="335" t="s">
        <v>404</v>
      </c>
      <c r="C13" s="16" t="s">
        <v>405</v>
      </c>
      <c r="D13" s="22">
        <v>0.43</v>
      </c>
      <c r="E13" s="17">
        <f t="shared" ref="E13:G13" si="7">E$7*$D13</f>
        <v>16512</v>
      </c>
      <c r="F13" s="17">
        <f t="shared" si="7"/>
        <v>16842.239999999998</v>
      </c>
      <c r="G13" s="17">
        <f t="shared" si="7"/>
        <v>17179.084800000001</v>
      </c>
    </row>
    <row r="14" spans="2:13" ht="14.25" customHeight="1" x14ac:dyDescent="0.2">
      <c r="B14" s="336"/>
      <c r="C14" s="4" t="s">
        <v>406</v>
      </c>
      <c r="D14" s="2">
        <v>1</v>
      </c>
      <c r="E14" s="12">
        <f t="shared" ref="E14:G14" si="8">E$13*$D14</f>
        <v>16512</v>
      </c>
      <c r="F14" s="12">
        <f t="shared" si="8"/>
        <v>16842.239999999998</v>
      </c>
      <c r="G14" s="12">
        <f t="shared" si="8"/>
        <v>17179.084800000001</v>
      </c>
    </row>
    <row r="15" spans="2:13" ht="14.25" customHeight="1" x14ac:dyDescent="0.2">
      <c r="B15" s="337"/>
      <c r="C15" s="4" t="s">
        <v>407</v>
      </c>
      <c r="D15" s="51">
        <f>100%-D14</f>
        <v>0</v>
      </c>
      <c r="E15" s="12">
        <f t="shared" ref="E15:G15" si="9">E$13*$D15</f>
        <v>0</v>
      </c>
      <c r="F15" s="12">
        <f t="shared" si="9"/>
        <v>0</v>
      </c>
      <c r="G15" s="12">
        <f t="shared" si="9"/>
        <v>0</v>
      </c>
    </row>
    <row r="16" spans="2:13" ht="4.5" customHeight="1" x14ac:dyDescent="0.2">
      <c r="B16" s="338"/>
      <c r="C16" s="339"/>
      <c r="D16" s="339"/>
      <c r="E16" s="339"/>
      <c r="F16" s="339"/>
      <c r="G16" s="334"/>
    </row>
    <row r="17" spans="2:7" ht="25.5" customHeight="1" x14ac:dyDescent="0.2">
      <c r="B17" s="335" t="s">
        <v>408</v>
      </c>
      <c r="C17" s="16" t="s">
        <v>409</v>
      </c>
      <c r="D17" s="22">
        <v>0.38</v>
      </c>
      <c r="E17" s="17">
        <f t="shared" ref="E17:G17" si="10">E$7*$D17</f>
        <v>14592</v>
      </c>
      <c r="F17" s="17">
        <f t="shared" si="10"/>
        <v>14883.84</v>
      </c>
      <c r="G17" s="17">
        <f t="shared" si="10"/>
        <v>15181.516800000001</v>
      </c>
    </row>
    <row r="18" spans="2:7" ht="14.25" customHeight="1" x14ac:dyDescent="0.2">
      <c r="B18" s="336"/>
      <c r="C18" s="4" t="s">
        <v>410</v>
      </c>
      <c r="D18" s="2">
        <v>0.72</v>
      </c>
      <c r="E18" s="12">
        <f t="shared" ref="E18:G18" si="11">E$17*$D18</f>
        <v>10506.24</v>
      </c>
      <c r="F18" s="12">
        <f t="shared" si="11"/>
        <v>10716.364799999999</v>
      </c>
      <c r="G18" s="12">
        <f t="shared" si="11"/>
        <v>10930.692096000001</v>
      </c>
    </row>
    <row r="19" spans="2:7" ht="14.25" customHeight="1" x14ac:dyDescent="0.2">
      <c r="B19" s="337"/>
      <c r="C19" s="4" t="s">
        <v>411</v>
      </c>
      <c r="D19" s="51">
        <f>100%-D18</f>
        <v>0.28000000000000003</v>
      </c>
      <c r="E19" s="12">
        <f t="shared" ref="E19:G19" si="12">E$17*$D19</f>
        <v>4085.76</v>
      </c>
      <c r="F19" s="12">
        <f t="shared" si="12"/>
        <v>4167.4752000000008</v>
      </c>
      <c r="G19" s="12">
        <f t="shared" si="12"/>
        <v>4250.8247040000006</v>
      </c>
    </row>
    <row r="20" spans="2:7" ht="4.5" customHeight="1" x14ac:dyDescent="0.2">
      <c r="B20" s="338"/>
      <c r="C20" s="339"/>
      <c r="D20" s="339"/>
      <c r="E20" s="339"/>
      <c r="F20" s="339"/>
      <c r="G20" s="334"/>
    </row>
    <row r="21" spans="2:7" ht="25.5" customHeight="1" x14ac:dyDescent="0.2">
      <c r="B21" s="335" t="s">
        <v>412</v>
      </c>
      <c r="C21" s="16" t="s">
        <v>413</v>
      </c>
      <c r="D21" s="22">
        <v>7.0000000000000007E-2</v>
      </c>
      <c r="E21" s="17">
        <f t="shared" ref="E21:G21" si="13">E$7*$D21</f>
        <v>2688.0000000000005</v>
      </c>
      <c r="F21" s="17">
        <f t="shared" si="13"/>
        <v>2741.76</v>
      </c>
      <c r="G21" s="17">
        <f t="shared" si="13"/>
        <v>2796.5952000000002</v>
      </c>
    </row>
    <row r="22" spans="2:7" ht="14.25" customHeight="1" x14ac:dyDescent="0.2">
      <c r="B22" s="336"/>
      <c r="C22" s="4" t="s">
        <v>414</v>
      </c>
      <c r="D22" s="2">
        <v>0.25</v>
      </c>
      <c r="E22" s="12">
        <f t="shared" ref="E22:G22" si="14">E$21*$D22</f>
        <v>672.00000000000011</v>
      </c>
      <c r="F22" s="12">
        <f t="shared" si="14"/>
        <v>685.44</v>
      </c>
      <c r="G22" s="12">
        <f t="shared" si="14"/>
        <v>699.14880000000005</v>
      </c>
    </row>
    <row r="23" spans="2:7" ht="14.25" customHeight="1" x14ac:dyDescent="0.2">
      <c r="B23" s="337"/>
      <c r="C23" s="4" t="s">
        <v>415</v>
      </c>
      <c r="D23" s="51">
        <f>100%-D22</f>
        <v>0.75</v>
      </c>
      <c r="E23" s="12">
        <f t="shared" ref="E23:G23" si="15">E$21*$D23</f>
        <v>2016.0000000000005</v>
      </c>
      <c r="F23" s="12">
        <f t="shared" si="15"/>
        <v>2056.3200000000002</v>
      </c>
      <c r="G23" s="12">
        <f t="shared" si="15"/>
        <v>2097.4464000000003</v>
      </c>
    </row>
    <row r="24" spans="2:7" ht="4.5" customHeight="1" x14ac:dyDescent="0.2">
      <c r="B24" s="338"/>
      <c r="C24" s="339"/>
      <c r="D24" s="339"/>
      <c r="E24" s="339"/>
      <c r="F24" s="339"/>
      <c r="G24" s="334"/>
    </row>
    <row r="25" spans="2:7" ht="26.25" customHeight="1" x14ac:dyDescent="0.2">
      <c r="B25" s="335" t="s">
        <v>416</v>
      </c>
      <c r="C25" s="18" t="s">
        <v>417</v>
      </c>
      <c r="D25" s="6">
        <v>1</v>
      </c>
      <c r="E25" s="23">
        <f t="shared" ref="E25:G25" si="16">E10*$D25</f>
        <v>4692.4799999999996</v>
      </c>
      <c r="F25" s="23">
        <f t="shared" si="16"/>
        <v>4786.3296</v>
      </c>
      <c r="G25" s="23">
        <f t="shared" si="16"/>
        <v>4882.056192</v>
      </c>
    </row>
    <row r="26" spans="2:7" ht="42" customHeight="1" x14ac:dyDescent="0.2">
      <c r="B26" s="336"/>
      <c r="C26" s="18" t="s">
        <v>418</v>
      </c>
      <c r="D26" s="6">
        <v>1</v>
      </c>
      <c r="E26" s="23">
        <f t="shared" ref="E26:G26" si="17">E11*$D26</f>
        <v>299.52000000000027</v>
      </c>
      <c r="F26" s="23">
        <f t="shared" si="17"/>
        <v>305.51040000000029</v>
      </c>
      <c r="G26" s="23">
        <f t="shared" si="17"/>
        <v>311.62060800000029</v>
      </c>
    </row>
    <row r="27" spans="2:7" ht="14.25" customHeight="1" x14ac:dyDescent="0.2">
      <c r="B27" s="337"/>
      <c r="C27" s="19" t="s">
        <v>419</v>
      </c>
      <c r="D27" s="6">
        <v>7.0000000000000007E-2</v>
      </c>
      <c r="E27" s="23">
        <f t="shared" ref="E27:G27" si="18">E11*$D27</f>
        <v>20.966400000000021</v>
      </c>
      <c r="F27" s="23">
        <f t="shared" si="18"/>
        <v>21.385728000000022</v>
      </c>
      <c r="G27" s="23">
        <f t="shared" si="18"/>
        <v>21.813442560000023</v>
      </c>
    </row>
    <row r="28" spans="2:7" ht="4.5" customHeight="1" x14ac:dyDescent="0.2">
      <c r="B28" s="338"/>
      <c r="C28" s="339"/>
      <c r="D28" s="339"/>
      <c r="E28" s="339"/>
      <c r="F28" s="339"/>
      <c r="G28" s="334"/>
    </row>
    <row r="29" spans="2:7" ht="26.25" customHeight="1" x14ac:dyDescent="0.2">
      <c r="B29" s="335" t="s">
        <v>420</v>
      </c>
      <c r="C29" s="18" t="s">
        <v>421</v>
      </c>
      <c r="D29" s="6">
        <v>1</v>
      </c>
      <c r="E29" s="23">
        <f t="shared" ref="E29:G29" si="19">E14*$D29</f>
        <v>16512</v>
      </c>
      <c r="F29" s="23">
        <f t="shared" si="19"/>
        <v>16842.239999999998</v>
      </c>
      <c r="G29" s="23">
        <f t="shared" si="19"/>
        <v>17179.084800000001</v>
      </c>
    </row>
    <row r="30" spans="2:7" ht="26.25" customHeight="1" x14ac:dyDescent="0.2">
      <c r="B30" s="336"/>
      <c r="C30" s="19" t="s">
        <v>422</v>
      </c>
      <c r="D30" s="6">
        <v>0</v>
      </c>
      <c r="E30" s="23">
        <f t="shared" ref="E30:G30" si="20">E15*$D30</f>
        <v>0</v>
      </c>
      <c r="F30" s="23">
        <f t="shared" si="20"/>
        <v>0</v>
      </c>
      <c r="G30" s="23">
        <f t="shared" si="20"/>
        <v>0</v>
      </c>
    </row>
    <row r="31" spans="2:7" ht="14.25" customHeight="1" x14ac:dyDescent="0.2">
      <c r="B31" s="337"/>
      <c r="C31" s="19" t="s">
        <v>423</v>
      </c>
      <c r="D31" s="6">
        <v>0</v>
      </c>
      <c r="E31" s="23">
        <f t="shared" ref="E31:G31" si="21">E30*$D31</f>
        <v>0</v>
      </c>
      <c r="F31" s="23">
        <f t="shared" si="21"/>
        <v>0</v>
      </c>
      <c r="G31" s="23">
        <f t="shared" si="21"/>
        <v>0</v>
      </c>
    </row>
    <row r="32" spans="2:7" ht="3.75" customHeight="1" x14ac:dyDescent="0.2">
      <c r="B32" s="338"/>
      <c r="C32" s="339"/>
      <c r="D32" s="339"/>
      <c r="E32" s="339"/>
      <c r="F32" s="339"/>
      <c r="G32" s="334"/>
    </row>
    <row r="33" spans="2:7" ht="39.75" customHeight="1" x14ac:dyDescent="0.2">
      <c r="B33" s="335" t="s">
        <v>424</v>
      </c>
      <c r="C33" s="18" t="s">
        <v>425</v>
      </c>
      <c r="D33" s="6">
        <v>1</v>
      </c>
      <c r="E33" s="23">
        <f t="shared" ref="E33:G33" si="22">E18*$D33</f>
        <v>10506.24</v>
      </c>
      <c r="F33" s="23">
        <f t="shared" si="22"/>
        <v>10716.364799999999</v>
      </c>
      <c r="G33" s="23">
        <f t="shared" si="22"/>
        <v>10930.692096000001</v>
      </c>
    </row>
    <row r="34" spans="2:7" ht="42" customHeight="1" x14ac:dyDescent="0.2">
      <c r="B34" s="336"/>
      <c r="C34" s="18" t="s">
        <v>426</v>
      </c>
      <c r="D34" s="6">
        <v>1</v>
      </c>
      <c r="E34" s="23">
        <f t="shared" ref="E34:G34" si="23">E19*$D34</f>
        <v>4085.76</v>
      </c>
      <c r="F34" s="23">
        <f t="shared" si="23"/>
        <v>4167.4752000000008</v>
      </c>
      <c r="G34" s="23">
        <f t="shared" si="23"/>
        <v>4250.8247040000006</v>
      </c>
    </row>
    <row r="35" spans="2:7" ht="14.25" customHeight="1" x14ac:dyDescent="0.2">
      <c r="B35" s="337"/>
      <c r="C35" s="19" t="s">
        <v>427</v>
      </c>
      <c r="D35" s="6">
        <v>0.06</v>
      </c>
      <c r="E35" s="23">
        <f t="shared" ref="E35:G35" si="24">E34*$D35</f>
        <v>245.1456</v>
      </c>
      <c r="F35" s="23">
        <f t="shared" si="24"/>
        <v>250.04851200000004</v>
      </c>
      <c r="G35" s="23">
        <f t="shared" si="24"/>
        <v>255.04948224000003</v>
      </c>
    </row>
    <row r="36" spans="2:7" ht="3.75" customHeight="1" x14ac:dyDescent="0.2">
      <c r="B36" s="338"/>
      <c r="C36" s="339"/>
      <c r="D36" s="339"/>
      <c r="E36" s="339"/>
      <c r="F36" s="339"/>
      <c r="G36" s="334"/>
    </row>
    <row r="37" spans="2:7" ht="39.75" customHeight="1" x14ac:dyDescent="0.2">
      <c r="B37" s="335" t="s">
        <v>428</v>
      </c>
      <c r="C37" s="18" t="s">
        <v>429</v>
      </c>
      <c r="D37" s="6">
        <v>1</v>
      </c>
      <c r="E37" s="23">
        <f t="shared" ref="E37:G37" si="25">E22*$D37</f>
        <v>672.00000000000011</v>
      </c>
      <c r="F37" s="23">
        <f t="shared" si="25"/>
        <v>685.44</v>
      </c>
      <c r="G37" s="23">
        <f t="shared" si="25"/>
        <v>699.14880000000005</v>
      </c>
    </row>
    <row r="38" spans="2:7" ht="42" customHeight="1" x14ac:dyDescent="0.2">
      <c r="B38" s="336"/>
      <c r="C38" s="18" t="s">
        <v>430</v>
      </c>
      <c r="D38" s="6">
        <v>1</v>
      </c>
      <c r="E38" s="23">
        <f t="shared" ref="E38:G38" si="26">E23*$D38</f>
        <v>2016.0000000000005</v>
      </c>
      <c r="F38" s="23">
        <f t="shared" si="26"/>
        <v>2056.3200000000002</v>
      </c>
      <c r="G38" s="23">
        <f t="shared" si="26"/>
        <v>2097.4464000000003</v>
      </c>
    </row>
    <row r="39" spans="2:7" ht="14.25" customHeight="1" x14ac:dyDescent="0.2">
      <c r="B39" s="337"/>
      <c r="C39" s="19" t="s">
        <v>431</v>
      </c>
      <c r="D39" s="6">
        <v>0.3</v>
      </c>
      <c r="E39" s="23">
        <f t="shared" ref="E39:G39" si="27">E23*$D39</f>
        <v>604.80000000000007</v>
      </c>
      <c r="F39" s="23">
        <f t="shared" si="27"/>
        <v>616.89600000000007</v>
      </c>
      <c r="G39" s="23">
        <f t="shared" si="27"/>
        <v>629.23392000000001</v>
      </c>
    </row>
    <row r="40" spans="2:7" ht="8.25" customHeight="1" x14ac:dyDescent="0.25">
      <c r="B40" s="340"/>
      <c r="C40" s="339"/>
      <c r="D40" s="339"/>
      <c r="E40" s="339"/>
      <c r="F40" s="339"/>
      <c r="G40" s="334"/>
    </row>
    <row r="41" spans="2:7" ht="14.25" customHeight="1" x14ac:dyDescent="0.2">
      <c r="B41" s="5" t="s">
        <v>432</v>
      </c>
      <c r="C41" s="8" t="s">
        <v>433</v>
      </c>
      <c r="D41" s="24">
        <v>7</v>
      </c>
      <c r="E41" s="17">
        <f t="shared" ref="E41:G41" si="28">(E25+E29+E33)*$D41</f>
        <v>221975.04000000001</v>
      </c>
      <c r="F41" s="17">
        <f t="shared" si="28"/>
        <v>226414.54079999999</v>
      </c>
      <c r="G41" s="17">
        <f t="shared" si="28"/>
        <v>230942.83161599998</v>
      </c>
    </row>
    <row r="42" spans="2:7" ht="14.25" customHeight="1" x14ac:dyDescent="0.2">
      <c r="B42" s="5" t="s">
        <v>434</v>
      </c>
      <c r="C42" s="8" t="s">
        <v>435</v>
      </c>
      <c r="D42" s="24">
        <v>7</v>
      </c>
      <c r="E42" s="17">
        <f t="shared" ref="E42:G42" si="29">(E33+E37)*$D42</f>
        <v>78247.679999999993</v>
      </c>
      <c r="F42" s="17">
        <f t="shared" si="29"/>
        <v>79812.633600000001</v>
      </c>
      <c r="G42" s="17">
        <f t="shared" si="29"/>
        <v>81408.886272000003</v>
      </c>
    </row>
    <row r="43" spans="2:7" ht="14.25" customHeight="1" x14ac:dyDescent="0.2">
      <c r="B43" s="5" t="s">
        <v>436</v>
      </c>
      <c r="C43" s="8" t="s">
        <v>437</v>
      </c>
      <c r="D43" s="24">
        <v>14</v>
      </c>
      <c r="E43" s="17">
        <f t="shared" ref="E43:G43" si="30">E37*$D43</f>
        <v>9408.0000000000018</v>
      </c>
      <c r="F43" s="17">
        <f t="shared" si="30"/>
        <v>9596.16</v>
      </c>
      <c r="G43" s="17">
        <f t="shared" si="30"/>
        <v>9788.0832000000009</v>
      </c>
    </row>
    <row r="44" spans="2:7" ht="8.25" customHeight="1" x14ac:dyDescent="0.25">
      <c r="B44" s="340"/>
      <c r="C44" s="339"/>
      <c r="D44" s="339"/>
      <c r="E44" s="339"/>
      <c r="F44" s="339"/>
      <c r="G44" s="334"/>
    </row>
    <row r="45" spans="2:7" ht="14.25" customHeight="1" x14ac:dyDescent="0.2">
      <c r="B45" s="5" t="s">
        <v>438</v>
      </c>
      <c r="C45" s="8" t="s">
        <v>439</v>
      </c>
      <c r="D45" s="24">
        <v>7</v>
      </c>
      <c r="E45" s="17">
        <f t="shared" ref="E45:G45" si="31">E30*$D45</f>
        <v>0</v>
      </c>
      <c r="F45" s="17">
        <f t="shared" si="31"/>
        <v>0</v>
      </c>
      <c r="G45" s="17">
        <f t="shared" si="31"/>
        <v>0</v>
      </c>
    </row>
    <row r="46" spans="2:7" ht="14.25" customHeight="1" x14ac:dyDescent="0.2">
      <c r="B46" s="5" t="s">
        <v>440</v>
      </c>
      <c r="C46" s="8" t="s">
        <v>441</v>
      </c>
      <c r="D46" s="24">
        <v>10</v>
      </c>
      <c r="E46" s="17">
        <f t="shared" ref="E46:G46" si="32">(E$26+E$34+E$38)*$D46</f>
        <v>64012.800000000003</v>
      </c>
      <c r="F46" s="17">
        <f t="shared" si="32"/>
        <v>65293.056000000011</v>
      </c>
      <c r="G46" s="17">
        <f t="shared" si="32"/>
        <v>66598.917119999998</v>
      </c>
    </row>
    <row r="47" spans="2:7" ht="14.25" customHeight="1" x14ac:dyDescent="0.2">
      <c r="B47" s="5" t="s">
        <v>442</v>
      </c>
      <c r="C47" s="8" t="s">
        <v>443</v>
      </c>
      <c r="D47" s="24">
        <v>30</v>
      </c>
      <c r="E47" s="17">
        <f t="shared" ref="E47:G47" si="33">(E$26+E$34+E$38)*$D47</f>
        <v>192038.40000000002</v>
      </c>
      <c r="F47" s="17">
        <f t="shared" si="33"/>
        <v>195879.16800000003</v>
      </c>
      <c r="G47" s="17">
        <f t="shared" si="33"/>
        <v>199796.75136000002</v>
      </c>
    </row>
    <row r="48" spans="2:7" ht="14.25" customHeight="1" x14ac:dyDescent="0.2">
      <c r="B48" s="5" t="s">
        <v>444</v>
      </c>
      <c r="C48" s="20" t="s">
        <v>445</v>
      </c>
      <c r="D48" s="24">
        <v>10</v>
      </c>
      <c r="E48" s="17">
        <f>(E27+E31+E35+E39)*$D48</f>
        <v>8709.1200000000008</v>
      </c>
      <c r="F48" s="17">
        <f t="shared" ref="F48:G48" si="34">(F27+F35+F39)*$D48</f>
        <v>8883.3024000000005</v>
      </c>
      <c r="G48" s="17">
        <f t="shared" si="34"/>
        <v>9060.9684480000014</v>
      </c>
    </row>
    <row r="49" spans="2:7" ht="9" customHeight="1" x14ac:dyDescent="0.2">
      <c r="B49" s="338"/>
      <c r="C49" s="339"/>
      <c r="D49" s="339"/>
      <c r="E49" s="339"/>
      <c r="F49" s="339"/>
      <c r="G49" s="334"/>
    </row>
    <row r="50" spans="2:7" ht="14.25" customHeight="1" x14ac:dyDescent="0.2">
      <c r="B50" s="7" t="s">
        <v>446</v>
      </c>
      <c r="C50" s="333" t="s">
        <v>277</v>
      </c>
      <c r="D50" s="334"/>
      <c r="E50" s="10">
        <f t="shared" ref="E50:G50" si="35">E41+E45</f>
        <v>221975.04000000001</v>
      </c>
      <c r="F50" s="10">
        <f t="shared" si="35"/>
        <v>226414.54079999999</v>
      </c>
      <c r="G50" s="10">
        <f t="shared" si="35"/>
        <v>230942.83161599998</v>
      </c>
    </row>
    <row r="51" spans="2:7" ht="14.25" customHeight="1" x14ac:dyDescent="0.2">
      <c r="B51" s="7" t="s">
        <v>447</v>
      </c>
      <c r="C51" s="333" t="s">
        <v>279</v>
      </c>
      <c r="D51" s="334"/>
      <c r="E51" s="10">
        <f t="shared" ref="E51:G51" si="36">E42+E46</f>
        <v>142260.47999999998</v>
      </c>
      <c r="F51" s="10">
        <f t="shared" si="36"/>
        <v>145105.68960000001</v>
      </c>
      <c r="G51" s="10">
        <f t="shared" si="36"/>
        <v>148007.803392</v>
      </c>
    </row>
    <row r="52" spans="2:7" ht="14.25" customHeight="1" x14ac:dyDescent="0.2">
      <c r="B52" s="7" t="s">
        <v>448</v>
      </c>
      <c r="C52" s="333" t="s">
        <v>281</v>
      </c>
      <c r="D52" s="334"/>
      <c r="E52" s="10">
        <f t="shared" ref="E52:G52" si="37">E43+E47</f>
        <v>201446.40000000002</v>
      </c>
      <c r="F52" s="10">
        <f t="shared" si="37"/>
        <v>205475.32800000004</v>
      </c>
      <c r="G52" s="10">
        <f t="shared" si="37"/>
        <v>209584.83456000002</v>
      </c>
    </row>
    <row r="53" spans="2:7" ht="14.25" customHeight="1" x14ac:dyDescent="0.2">
      <c r="B53" s="7" t="s">
        <v>449</v>
      </c>
      <c r="C53" s="333" t="s">
        <v>283</v>
      </c>
      <c r="D53" s="334"/>
      <c r="E53" s="10">
        <f t="shared" ref="E53:G53" si="38">E48</f>
        <v>8709.1200000000008</v>
      </c>
      <c r="F53" s="10">
        <f t="shared" si="38"/>
        <v>8883.3024000000005</v>
      </c>
      <c r="G53" s="10">
        <f t="shared" si="38"/>
        <v>9060.9684480000014</v>
      </c>
    </row>
    <row r="54" spans="2:7" ht="14.25" customHeight="1" x14ac:dyDescent="0.35"/>
    <row r="55" spans="2:7" ht="14.25" customHeight="1" x14ac:dyDescent="0.35"/>
    <row r="56" spans="2:7" ht="14.25" customHeight="1" x14ac:dyDescent="0.35"/>
    <row r="57" spans="2:7" ht="14.25" customHeight="1" x14ac:dyDescent="0.35"/>
    <row r="58" spans="2:7" ht="14.25" customHeight="1" x14ac:dyDescent="0.35"/>
    <row r="59" spans="2:7" ht="14.25" customHeight="1" x14ac:dyDescent="0.35"/>
    <row r="60" spans="2:7" ht="14.25" customHeight="1" x14ac:dyDescent="0.35"/>
    <row r="61" spans="2:7" ht="14.25" customHeight="1" x14ac:dyDescent="0.35"/>
    <row r="62" spans="2:7" ht="14.25" customHeight="1" x14ac:dyDescent="0.35"/>
    <row r="63" spans="2:7" ht="14.25" customHeight="1" x14ac:dyDescent="0.35"/>
    <row r="64" spans="2:7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25">
    <mergeCell ref="C2:D2"/>
    <mergeCell ref="B6:G6"/>
    <mergeCell ref="B8:G8"/>
    <mergeCell ref="B9:B11"/>
    <mergeCell ref="B12:G12"/>
    <mergeCell ref="B13:B15"/>
    <mergeCell ref="B16:G16"/>
    <mergeCell ref="B29:B31"/>
    <mergeCell ref="B33:B35"/>
    <mergeCell ref="B37:B39"/>
    <mergeCell ref="B36:G36"/>
    <mergeCell ref="C52:D52"/>
    <mergeCell ref="C53:D53"/>
    <mergeCell ref="B17:B19"/>
    <mergeCell ref="B20:G20"/>
    <mergeCell ref="B21:B23"/>
    <mergeCell ref="B24:G24"/>
    <mergeCell ref="B25:B27"/>
    <mergeCell ref="B28:G28"/>
    <mergeCell ref="B32:G32"/>
    <mergeCell ref="B40:G40"/>
    <mergeCell ref="B44:G44"/>
    <mergeCell ref="B49:G49"/>
    <mergeCell ref="C50:D50"/>
    <mergeCell ref="C51:D51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zoomScaleNormal="100" workbookViewId="0">
      <selection activeCell="C26" sqref="C26"/>
    </sheetView>
  </sheetViews>
  <sheetFormatPr defaultColWidth="12.83203125" defaultRowHeight="15" x14ac:dyDescent="0.35"/>
  <cols>
    <col min="1" max="1" width="57" style="27" customWidth="1"/>
    <col min="2" max="2" width="52" style="26" customWidth="1"/>
    <col min="3" max="3" width="6" style="25" bestFit="1" customWidth="1"/>
    <col min="4" max="4" width="10.5" style="25" bestFit="1" customWidth="1"/>
    <col min="5" max="5" width="14.1640625" style="25" customWidth="1"/>
    <col min="6" max="6" width="13.1640625" style="25" customWidth="1"/>
    <col min="7" max="10" width="7.83203125" style="26" customWidth="1"/>
    <col min="11" max="25" width="10.1640625" style="26" customWidth="1"/>
    <col min="26" max="16384" width="12.83203125" style="26"/>
  </cols>
  <sheetData>
    <row r="1" spans="1:9" ht="40.5" customHeight="1" x14ac:dyDescent="0.25">
      <c r="A1" s="211" t="s">
        <v>60</v>
      </c>
      <c r="B1" s="211"/>
      <c r="C1" s="211"/>
      <c r="D1" s="211"/>
      <c r="E1" s="211"/>
      <c r="F1" s="211"/>
    </row>
    <row r="2" spans="1:9" ht="26.25" thickBot="1" x14ac:dyDescent="0.3">
      <c r="A2" s="52" t="s">
        <v>1</v>
      </c>
      <c r="B2" s="210" t="s">
        <v>2</v>
      </c>
      <c r="C2" s="215"/>
      <c r="D2" s="52" t="s">
        <v>3</v>
      </c>
      <c r="E2" s="52" t="s">
        <v>4</v>
      </c>
      <c r="F2" s="52" t="s">
        <v>5</v>
      </c>
    </row>
    <row r="3" spans="1:9" ht="47.25" x14ac:dyDescent="0.35">
      <c r="A3" s="53" t="s">
        <v>6</v>
      </c>
      <c r="B3" s="54" t="s">
        <v>517</v>
      </c>
      <c r="C3" s="142"/>
      <c r="D3" s="133"/>
      <c r="E3" s="100">
        <f t="shared" ref="E3:F3" si="0">($C$3*D3)+D3</f>
        <v>0</v>
      </c>
      <c r="F3" s="100">
        <f t="shared" si="0"/>
        <v>0</v>
      </c>
    </row>
    <row r="4" spans="1:9" ht="15.75" x14ac:dyDescent="0.35">
      <c r="A4" s="53" t="s">
        <v>61</v>
      </c>
      <c r="B4" s="54" t="s">
        <v>62</v>
      </c>
      <c r="C4" s="142"/>
      <c r="D4" s="100">
        <f t="shared" ref="D4:F4" si="1">D3*$C$4</f>
        <v>0</v>
      </c>
      <c r="E4" s="100">
        <f t="shared" si="1"/>
        <v>0</v>
      </c>
      <c r="F4" s="100">
        <f t="shared" si="1"/>
        <v>0</v>
      </c>
    </row>
    <row r="5" spans="1:9" ht="17.25" x14ac:dyDescent="0.35">
      <c r="A5" s="192"/>
      <c r="B5" s="193"/>
      <c r="C5" s="193"/>
      <c r="D5" s="193"/>
      <c r="E5" s="193"/>
      <c r="F5" s="194"/>
    </row>
    <row r="6" spans="1:9" ht="15.75" x14ac:dyDescent="0.35">
      <c r="A6" s="203" t="s">
        <v>63</v>
      </c>
      <c r="B6" s="216" t="s">
        <v>496</v>
      </c>
      <c r="C6" s="217"/>
      <c r="D6" s="100">
        <f t="shared" ref="D6:F6" si="2">D7*D4</f>
        <v>0</v>
      </c>
      <c r="E6" s="100">
        <f t="shared" si="2"/>
        <v>0</v>
      </c>
      <c r="F6" s="100">
        <f t="shared" si="2"/>
        <v>0</v>
      </c>
    </row>
    <row r="7" spans="1:9" ht="15.75" x14ac:dyDescent="0.35">
      <c r="A7" s="204"/>
      <c r="B7" s="200"/>
      <c r="C7" s="218"/>
      <c r="D7" s="167"/>
      <c r="E7" s="101">
        <f t="shared" ref="E7:F7" si="3">D7+$C$6</f>
        <v>0</v>
      </c>
      <c r="F7" s="101">
        <f t="shared" si="3"/>
        <v>0</v>
      </c>
    </row>
    <row r="8" spans="1:9" ht="17.25" x14ac:dyDescent="0.35">
      <c r="A8" s="192"/>
      <c r="B8" s="193"/>
      <c r="C8" s="193"/>
      <c r="D8" s="193"/>
      <c r="E8" s="193"/>
      <c r="F8" s="194"/>
    </row>
    <row r="9" spans="1:9" ht="15.75" x14ac:dyDescent="0.35">
      <c r="A9" s="53" t="s">
        <v>64</v>
      </c>
      <c r="B9" s="54" t="s">
        <v>65</v>
      </c>
      <c r="C9" s="142"/>
      <c r="D9" s="100">
        <f t="shared" ref="D9:F9" si="4">$C9*D$6</f>
        <v>0</v>
      </c>
      <c r="E9" s="100">
        <f t="shared" si="4"/>
        <v>0</v>
      </c>
      <c r="F9" s="100">
        <f t="shared" si="4"/>
        <v>0</v>
      </c>
    </row>
    <row r="10" spans="1:9" ht="22.5" customHeight="1" x14ac:dyDescent="0.35">
      <c r="A10" s="53" t="s">
        <v>66</v>
      </c>
      <c r="B10" s="54" t="s">
        <v>67</v>
      </c>
      <c r="C10" s="142"/>
      <c r="D10" s="100">
        <f t="shared" ref="D10:F10" si="5">$C10*D$6</f>
        <v>0</v>
      </c>
      <c r="E10" s="100">
        <f t="shared" si="5"/>
        <v>0</v>
      </c>
      <c r="F10" s="100">
        <f t="shared" si="5"/>
        <v>0</v>
      </c>
    </row>
    <row r="11" spans="1:9" ht="17.25" x14ac:dyDescent="0.35">
      <c r="A11" s="192"/>
      <c r="B11" s="193"/>
      <c r="C11" s="193"/>
      <c r="D11" s="193"/>
      <c r="E11" s="193"/>
      <c r="F11" s="194"/>
    </row>
    <row r="12" spans="1:9" ht="31.5" x14ac:dyDescent="0.35">
      <c r="A12" s="203" t="s">
        <v>68</v>
      </c>
      <c r="B12" s="55" t="s">
        <v>69</v>
      </c>
      <c r="C12" s="142"/>
      <c r="D12" s="100">
        <f t="shared" ref="D12:F12" si="6">$C12*D$9</f>
        <v>0</v>
      </c>
      <c r="E12" s="100">
        <f t="shared" si="6"/>
        <v>0</v>
      </c>
      <c r="F12" s="100">
        <f t="shared" si="6"/>
        <v>0</v>
      </c>
      <c r="H12" s="48"/>
      <c r="I12" s="48"/>
    </row>
    <row r="13" spans="1:9" ht="31.5" x14ac:dyDescent="0.35">
      <c r="A13" s="219"/>
      <c r="B13" s="61" t="s">
        <v>70</v>
      </c>
      <c r="C13" s="143"/>
      <c r="D13" s="103">
        <f t="shared" ref="D13:F13" si="7">$C13*D$9</f>
        <v>0</v>
      </c>
      <c r="E13" s="103">
        <f t="shared" si="7"/>
        <v>0</v>
      </c>
      <c r="F13" s="103">
        <f t="shared" si="7"/>
        <v>0</v>
      </c>
    </row>
    <row r="14" spans="1:9" ht="17.25" x14ac:dyDescent="0.35">
      <c r="A14" s="192"/>
      <c r="B14" s="193"/>
      <c r="C14" s="193"/>
      <c r="D14" s="193"/>
      <c r="E14" s="193"/>
      <c r="F14" s="194"/>
      <c r="H14" s="48"/>
      <c r="I14" s="48"/>
    </row>
    <row r="15" spans="1:9" ht="31.5" x14ac:dyDescent="0.35">
      <c r="A15" s="203" t="s">
        <v>71</v>
      </c>
      <c r="B15" s="62" t="s">
        <v>72</v>
      </c>
      <c r="C15" s="144"/>
      <c r="D15" s="104">
        <f t="shared" ref="D15:F15" si="8">$C15*D$10</f>
        <v>0</v>
      </c>
      <c r="E15" s="104">
        <f t="shared" si="8"/>
        <v>0</v>
      </c>
      <c r="F15" s="104">
        <f t="shared" si="8"/>
        <v>0</v>
      </c>
    </row>
    <row r="16" spans="1:9" ht="31.5" x14ac:dyDescent="0.35">
      <c r="A16" s="219"/>
      <c r="B16" s="55" t="s">
        <v>73</v>
      </c>
      <c r="C16" s="142"/>
      <c r="D16" s="100">
        <f t="shared" ref="D16:F16" si="9">$C16*D$10</f>
        <v>0</v>
      </c>
      <c r="E16" s="100">
        <f t="shared" si="9"/>
        <v>0</v>
      </c>
      <c r="F16" s="100">
        <f t="shared" si="9"/>
        <v>0</v>
      </c>
    </row>
    <row r="17" spans="1:6" ht="17.25" x14ac:dyDescent="0.35">
      <c r="A17" s="192"/>
      <c r="B17" s="193"/>
      <c r="C17" s="193"/>
      <c r="D17" s="193"/>
      <c r="E17" s="193"/>
      <c r="F17" s="194"/>
    </row>
    <row r="18" spans="1:6" ht="22.5" customHeight="1" x14ac:dyDescent="0.35">
      <c r="A18" s="203" t="s">
        <v>74</v>
      </c>
      <c r="B18" s="55" t="s">
        <v>512</v>
      </c>
      <c r="C18" s="142"/>
      <c r="D18" s="105"/>
      <c r="E18" s="100">
        <f t="shared" ref="E18:F18" si="10">(E12-D12)+$C18*D$12</f>
        <v>0</v>
      </c>
      <c r="F18" s="100">
        <f t="shared" si="10"/>
        <v>0</v>
      </c>
    </row>
    <row r="19" spans="1:6" ht="27" customHeight="1" x14ac:dyDescent="0.35">
      <c r="A19" s="204"/>
      <c r="B19" s="55" t="s">
        <v>513</v>
      </c>
      <c r="C19" s="142"/>
      <c r="D19" s="105"/>
      <c r="E19" s="100">
        <f t="shared" ref="E19:F19" si="11">(E13-D13)+$C19*D$13</f>
        <v>0</v>
      </c>
      <c r="F19" s="100">
        <f t="shared" si="11"/>
        <v>0</v>
      </c>
    </row>
    <row r="20" spans="1:6" ht="17.25" x14ac:dyDescent="0.35">
      <c r="A20" s="192"/>
      <c r="B20" s="193"/>
      <c r="C20" s="193"/>
      <c r="D20" s="193"/>
      <c r="E20" s="193"/>
      <c r="F20" s="194"/>
    </row>
    <row r="21" spans="1:6" ht="31.5" x14ac:dyDescent="0.35">
      <c r="A21" s="203" t="s">
        <v>75</v>
      </c>
      <c r="B21" s="55" t="s">
        <v>514</v>
      </c>
      <c r="C21" s="142"/>
      <c r="D21" s="105"/>
      <c r="E21" s="100">
        <f t="shared" ref="E21:F21" si="12">(E15-D15)+$C21*D$15</f>
        <v>0</v>
      </c>
      <c r="F21" s="100">
        <f t="shared" si="12"/>
        <v>0</v>
      </c>
    </row>
    <row r="22" spans="1:6" ht="31.5" x14ac:dyDescent="0.35">
      <c r="A22" s="204"/>
      <c r="B22" s="55" t="s">
        <v>515</v>
      </c>
      <c r="C22" s="142"/>
      <c r="D22" s="105"/>
      <c r="E22" s="100">
        <f>(E16-D16)+$C22*D$16</f>
        <v>0</v>
      </c>
      <c r="F22" s="100">
        <f>(F16-E16)+$C22*E$16</f>
        <v>0</v>
      </c>
    </row>
    <row r="23" spans="1:6" ht="99" customHeight="1" x14ac:dyDescent="0.35">
      <c r="A23" s="212" t="s">
        <v>76</v>
      </c>
      <c r="B23" s="213"/>
      <c r="C23" s="213"/>
      <c r="D23" s="213"/>
      <c r="E23" s="213"/>
      <c r="F23" s="214"/>
    </row>
    <row r="24" spans="1:6" ht="17.25" x14ac:dyDescent="0.35">
      <c r="A24" s="192"/>
      <c r="B24" s="193"/>
      <c r="C24" s="193"/>
      <c r="D24" s="193"/>
      <c r="E24" s="193"/>
      <c r="F24" s="194"/>
    </row>
    <row r="25" spans="1:6" ht="36" customHeight="1" thickBot="1" x14ac:dyDescent="0.4">
      <c r="A25" s="195" t="s">
        <v>77</v>
      </c>
      <c r="B25" s="55" t="s">
        <v>475</v>
      </c>
      <c r="C25" s="185">
        <v>1</v>
      </c>
      <c r="D25" s="105"/>
      <c r="E25" s="106">
        <f t="shared" ref="E25:F25" si="13">E18+E21</f>
        <v>0</v>
      </c>
      <c r="F25" s="106">
        <f t="shared" si="13"/>
        <v>0</v>
      </c>
    </row>
    <row r="26" spans="1:6" ht="34.5" customHeight="1" thickTop="1" thickBot="1" x14ac:dyDescent="0.4">
      <c r="A26" s="196"/>
      <c r="B26" s="171" t="s">
        <v>476</v>
      </c>
      <c r="C26" s="170">
        <v>1</v>
      </c>
      <c r="D26" s="169"/>
      <c r="E26" s="106">
        <f t="shared" ref="E26:F26" si="14">E19+E22</f>
        <v>0</v>
      </c>
      <c r="F26" s="106">
        <f t="shared" si="14"/>
        <v>0</v>
      </c>
    </row>
    <row r="27" spans="1:6" ht="15.75" thickTop="1" x14ac:dyDescent="0.35"/>
  </sheetData>
  <sheetProtection sheet="1"/>
  <mergeCells count="18">
    <mergeCell ref="A25:A26"/>
    <mergeCell ref="A12:A13"/>
    <mergeCell ref="A14:F14"/>
    <mergeCell ref="A15:A16"/>
    <mergeCell ref="A17:F17"/>
    <mergeCell ref="A18:A19"/>
    <mergeCell ref="A20:F20"/>
    <mergeCell ref="A21:A22"/>
    <mergeCell ref="A1:F1"/>
    <mergeCell ref="A8:F8"/>
    <mergeCell ref="A11:F11"/>
    <mergeCell ref="A23:F23"/>
    <mergeCell ref="A24:F24"/>
    <mergeCell ref="B2:C2"/>
    <mergeCell ref="A5:F5"/>
    <mergeCell ref="A6:A7"/>
    <mergeCell ref="B6:B7"/>
    <mergeCell ref="C6:C7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zoomScaleNormal="100" workbookViewId="0">
      <selection activeCell="D3" sqref="D3"/>
    </sheetView>
  </sheetViews>
  <sheetFormatPr defaultColWidth="12.83203125" defaultRowHeight="15.75" x14ac:dyDescent="0.35"/>
  <cols>
    <col min="1" max="1" width="54" style="72" customWidth="1"/>
    <col min="2" max="2" width="53.1640625" style="95" customWidth="1"/>
    <col min="3" max="3" width="6" style="96" bestFit="1" customWidth="1"/>
    <col min="4" max="4" width="10.5" style="96" bestFit="1" customWidth="1"/>
    <col min="5" max="5" width="13.5" style="96" customWidth="1"/>
    <col min="6" max="6" width="13" style="96" customWidth="1"/>
    <col min="7" max="7" width="7.83203125" style="95" customWidth="1"/>
    <col min="8" max="25" width="10.1640625" style="95" customWidth="1"/>
    <col min="26" max="16384" width="12.83203125" style="95"/>
  </cols>
  <sheetData>
    <row r="1" spans="1:6" ht="41.45" customHeight="1" x14ac:dyDescent="0.25">
      <c r="A1" s="220" t="s">
        <v>78</v>
      </c>
      <c r="B1" s="220"/>
      <c r="C1" s="220"/>
      <c r="D1" s="220"/>
      <c r="E1" s="220"/>
      <c r="F1" s="220"/>
    </row>
    <row r="2" spans="1:6" ht="26.25" thickBot="1" x14ac:dyDescent="0.3">
      <c r="A2" s="64" t="s">
        <v>1</v>
      </c>
      <c r="B2" s="223" t="s">
        <v>2</v>
      </c>
      <c r="C2" s="223"/>
      <c r="D2" s="64" t="s">
        <v>3</v>
      </c>
      <c r="E2" s="64" t="s">
        <v>4</v>
      </c>
      <c r="F2" s="64" t="s">
        <v>5</v>
      </c>
    </row>
    <row r="3" spans="1:6" ht="47.25" x14ac:dyDescent="0.35">
      <c r="A3" s="53" t="s">
        <v>6</v>
      </c>
      <c r="B3" s="76" t="s">
        <v>517</v>
      </c>
      <c r="C3" s="136"/>
      <c r="D3" s="137"/>
      <c r="E3" s="107">
        <f t="shared" ref="E3:F3" si="0">($C$3*D3)+D3</f>
        <v>0</v>
      </c>
      <c r="F3" s="107">
        <f t="shared" si="0"/>
        <v>0</v>
      </c>
    </row>
    <row r="4" spans="1:6" x14ac:dyDescent="0.35">
      <c r="A4" s="53" t="s">
        <v>79</v>
      </c>
      <c r="B4" s="76" t="s">
        <v>80</v>
      </c>
      <c r="C4" s="136"/>
      <c r="D4" s="107">
        <f t="shared" ref="D4:F4" si="1">D3*$C$4</f>
        <v>0</v>
      </c>
      <c r="E4" s="107">
        <f t="shared" si="1"/>
        <v>0</v>
      </c>
      <c r="F4" s="107">
        <f t="shared" si="1"/>
        <v>0</v>
      </c>
    </row>
    <row r="5" spans="1:6" ht="31.5" x14ac:dyDescent="0.35">
      <c r="A5" s="53" t="s">
        <v>81</v>
      </c>
      <c r="B5" s="76" t="s">
        <v>82</v>
      </c>
      <c r="C5" s="136"/>
      <c r="D5" s="107">
        <f t="shared" ref="D5:F5" si="2">$C$5*D4</f>
        <v>0</v>
      </c>
      <c r="E5" s="107">
        <f t="shared" si="2"/>
        <v>0</v>
      </c>
      <c r="F5" s="107">
        <f t="shared" si="2"/>
        <v>0</v>
      </c>
    </row>
    <row r="6" spans="1:6" x14ac:dyDescent="0.35">
      <c r="A6" s="53" t="s">
        <v>83</v>
      </c>
      <c r="B6" s="76" t="s">
        <v>84</v>
      </c>
      <c r="C6" s="145"/>
      <c r="D6" s="107">
        <f t="shared" ref="D6:F6" si="3">$C$6*D4</f>
        <v>0</v>
      </c>
      <c r="E6" s="107">
        <f t="shared" si="3"/>
        <v>0</v>
      </c>
      <c r="F6" s="107">
        <f t="shared" si="3"/>
        <v>0</v>
      </c>
    </row>
    <row r="7" spans="1:6" ht="31.5" x14ac:dyDescent="0.35">
      <c r="A7" s="53" t="s">
        <v>85</v>
      </c>
      <c r="B7" s="76" t="s">
        <v>86</v>
      </c>
      <c r="C7" s="145"/>
      <c r="D7" s="107">
        <f t="shared" ref="D7:F7" si="4">$C$7*D5</f>
        <v>0</v>
      </c>
      <c r="E7" s="107">
        <f t="shared" si="4"/>
        <v>0</v>
      </c>
      <c r="F7" s="107">
        <f t="shared" si="4"/>
        <v>0</v>
      </c>
    </row>
    <row r="8" spans="1:6" x14ac:dyDescent="0.35">
      <c r="A8" s="53" t="s">
        <v>87</v>
      </c>
      <c r="B8" s="93" t="s">
        <v>88</v>
      </c>
      <c r="C8" s="136"/>
      <c r="D8" s="107">
        <f t="shared" ref="D8:F8" si="5">D6*$C$8</f>
        <v>0</v>
      </c>
      <c r="E8" s="107">
        <f t="shared" si="5"/>
        <v>0</v>
      </c>
      <c r="F8" s="107">
        <f t="shared" si="5"/>
        <v>0</v>
      </c>
    </row>
    <row r="9" spans="1:6" ht="33" customHeight="1" x14ac:dyDescent="0.35">
      <c r="A9" s="53" t="s">
        <v>89</v>
      </c>
      <c r="B9" s="76" t="s">
        <v>90</v>
      </c>
      <c r="C9" s="136"/>
      <c r="D9" s="107">
        <f t="shared" ref="D9:F9" si="6">$C$9*D7</f>
        <v>0</v>
      </c>
      <c r="E9" s="107">
        <f t="shared" si="6"/>
        <v>0</v>
      </c>
      <c r="F9" s="107">
        <f t="shared" si="6"/>
        <v>0</v>
      </c>
    </row>
    <row r="10" spans="1:6" ht="31.5" x14ac:dyDescent="0.35">
      <c r="A10" s="53" t="s">
        <v>91</v>
      </c>
      <c r="B10" s="76" t="s">
        <v>92</v>
      </c>
      <c r="C10" s="136"/>
      <c r="D10" s="107">
        <f t="shared" ref="D10:F10" si="7">$C$10*D8</f>
        <v>0</v>
      </c>
      <c r="E10" s="107">
        <f t="shared" si="7"/>
        <v>0</v>
      </c>
      <c r="F10" s="107">
        <f t="shared" si="7"/>
        <v>0</v>
      </c>
    </row>
    <row r="11" spans="1:6" ht="47.25" x14ac:dyDescent="0.35">
      <c r="A11" s="53" t="s">
        <v>93</v>
      </c>
      <c r="B11" s="93" t="s">
        <v>94</v>
      </c>
      <c r="C11" s="146"/>
      <c r="D11" s="107">
        <f t="shared" ref="D11:F11" si="8">$C$11*D9</f>
        <v>0</v>
      </c>
      <c r="E11" s="107">
        <f t="shared" si="8"/>
        <v>0</v>
      </c>
      <c r="F11" s="107">
        <f t="shared" si="8"/>
        <v>0</v>
      </c>
    </row>
    <row r="12" spans="1:6" ht="31.5" x14ac:dyDescent="0.35">
      <c r="A12" s="53" t="s">
        <v>95</v>
      </c>
      <c r="B12" s="93" t="s">
        <v>96</v>
      </c>
      <c r="C12" s="146"/>
      <c r="D12" s="107">
        <f t="shared" ref="D12:F12" si="9">$C$12*D10</f>
        <v>0</v>
      </c>
      <c r="E12" s="107">
        <f t="shared" si="9"/>
        <v>0</v>
      </c>
      <c r="F12" s="107">
        <f t="shared" si="9"/>
        <v>0</v>
      </c>
    </row>
    <row r="13" spans="1:6" x14ac:dyDescent="0.35">
      <c r="A13" s="203" t="s">
        <v>97</v>
      </c>
      <c r="B13" s="93" t="s">
        <v>98</v>
      </c>
      <c r="C13" s="146"/>
      <c r="D13" s="107">
        <f t="shared" ref="D13:F13" si="10">$C$13*D11</f>
        <v>0</v>
      </c>
      <c r="E13" s="107">
        <f t="shared" si="10"/>
        <v>0</v>
      </c>
      <c r="F13" s="107">
        <f t="shared" si="10"/>
        <v>0</v>
      </c>
    </row>
    <row r="14" spans="1:6" x14ac:dyDescent="0.35">
      <c r="A14" s="224"/>
      <c r="B14" s="93" t="s">
        <v>99</v>
      </c>
      <c r="C14" s="146"/>
      <c r="D14" s="107">
        <f t="shared" ref="D14:F14" si="11">$C$14*D11</f>
        <v>0</v>
      </c>
      <c r="E14" s="107">
        <f t="shared" si="11"/>
        <v>0</v>
      </c>
      <c r="F14" s="107">
        <f t="shared" si="11"/>
        <v>0</v>
      </c>
    </row>
    <row r="15" spans="1:6" x14ac:dyDescent="0.35">
      <c r="A15" s="203" t="s">
        <v>100</v>
      </c>
      <c r="B15" s="94" t="s">
        <v>101</v>
      </c>
      <c r="C15" s="146"/>
      <c r="D15" s="107">
        <f t="shared" ref="D15:F15" si="12">$C$15*D12</f>
        <v>0</v>
      </c>
      <c r="E15" s="107">
        <f t="shared" si="12"/>
        <v>0</v>
      </c>
      <c r="F15" s="107">
        <f t="shared" si="12"/>
        <v>0</v>
      </c>
    </row>
    <row r="16" spans="1:6" x14ac:dyDescent="0.35">
      <c r="A16" s="224"/>
      <c r="B16" s="94" t="s">
        <v>102</v>
      </c>
      <c r="C16" s="146"/>
      <c r="D16" s="107">
        <f t="shared" ref="D16:F16" si="13">$C$16*D12</f>
        <v>0</v>
      </c>
      <c r="E16" s="107">
        <f t="shared" si="13"/>
        <v>0</v>
      </c>
      <c r="F16" s="107">
        <f t="shared" si="13"/>
        <v>0</v>
      </c>
    </row>
    <row r="17" spans="1:6" x14ac:dyDescent="0.35">
      <c r="A17" s="203" t="s">
        <v>103</v>
      </c>
      <c r="B17" s="94" t="s">
        <v>104</v>
      </c>
      <c r="C17" s="147"/>
      <c r="D17" s="107">
        <f t="shared" ref="D17:F17" si="14">D18+D19</f>
        <v>0</v>
      </c>
      <c r="E17" s="107">
        <f t="shared" si="14"/>
        <v>0</v>
      </c>
      <c r="F17" s="107">
        <f t="shared" si="14"/>
        <v>0</v>
      </c>
    </row>
    <row r="18" spans="1:6" x14ac:dyDescent="0.35">
      <c r="A18" s="225"/>
      <c r="B18" s="226" t="s">
        <v>105</v>
      </c>
      <c r="C18" s="227"/>
      <c r="D18" s="107">
        <f t="shared" ref="D18:F18" si="15">$C$17*D13</f>
        <v>0</v>
      </c>
      <c r="E18" s="107">
        <f t="shared" si="15"/>
        <v>0</v>
      </c>
      <c r="F18" s="107">
        <f t="shared" si="15"/>
        <v>0</v>
      </c>
    </row>
    <row r="19" spans="1:6" x14ac:dyDescent="0.35">
      <c r="A19" s="224"/>
      <c r="B19" s="226" t="s">
        <v>106</v>
      </c>
      <c r="C19" s="227"/>
      <c r="D19" s="107">
        <f t="shared" ref="D19:F19" si="16">$C$17*D14</f>
        <v>0</v>
      </c>
      <c r="E19" s="107">
        <f t="shared" si="16"/>
        <v>0</v>
      </c>
      <c r="F19" s="107">
        <f t="shared" si="16"/>
        <v>0</v>
      </c>
    </row>
    <row r="20" spans="1:6" ht="31.5" x14ac:dyDescent="0.35">
      <c r="A20" s="203" t="s">
        <v>107</v>
      </c>
      <c r="B20" s="94" t="s">
        <v>108</v>
      </c>
      <c r="C20" s="147"/>
      <c r="D20" s="107">
        <f t="shared" ref="D20:F20" si="17">D21+D22</f>
        <v>0</v>
      </c>
      <c r="E20" s="107">
        <f t="shared" si="17"/>
        <v>0</v>
      </c>
      <c r="F20" s="107">
        <f t="shared" si="17"/>
        <v>0</v>
      </c>
    </row>
    <row r="21" spans="1:6" x14ac:dyDescent="0.35">
      <c r="A21" s="225"/>
      <c r="B21" s="226" t="s">
        <v>109</v>
      </c>
      <c r="C21" s="227"/>
      <c r="D21" s="107">
        <f t="shared" ref="D21:F21" si="18">$C$20*D15</f>
        <v>0</v>
      </c>
      <c r="E21" s="107">
        <f t="shared" si="18"/>
        <v>0</v>
      </c>
      <c r="F21" s="107">
        <f t="shared" si="18"/>
        <v>0</v>
      </c>
    </row>
    <row r="22" spans="1:6" x14ac:dyDescent="0.35">
      <c r="A22" s="224"/>
      <c r="B22" s="226" t="s">
        <v>110</v>
      </c>
      <c r="C22" s="227"/>
      <c r="D22" s="107">
        <f t="shared" ref="D22:F22" si="19">$C$20*D16</f>
        <v>0</v>
      </c>
      <c r="E22" s="107">
        <f t="shared" si="19"/>
        <v>0</v>
      </c>
      <c r="F22" s="107">
        <f t="shared" si="19"/>
        <v>0</v>
      </c>
    </row>
    <row r="23" spans="1:6" ht="17.25" x14ac:dyDescent="0.35">
      <c r="A23" s="192"/>
      <c r="B23" s="221"/>
      <c r="C23" s="221"/>
      <c r="D23" s="221"/>
      <c r="E23" s="221"/>
      <c r="F23" s="222"/>
    </row>
    <row r="24" spans="1:6" ht="31.5" x14ac:dyDescent="0.35">
      <c r="A24" s="53" t="s">
        <v>111</v>
      </c>
      <c r="B24" s="226" t="s">
        <v>112</v>
      </c>
      <c r="C24" s="227"/>
      <c r="D24" s="107">
        <f t="shared" ref="D24:F24" si="20">D18+D21</f>
        <v>0</v>
      </c>
      <c r="E24" s="107">
        <f t="shared" si="20"/>
        <v>0</v>
      </c>
      <c r="F24" s="107">
        <f t="shared" si="20"/>
        <v>0</v>
      </c>
    </row>
    <row r="25" spans="1:6" ht="31.5" x14ac:dyDescent="0.35">
      <c r="A25" s="53" t="s">
        <v>113</v>
      </c>
      <c r="B25" s="226" t="s">
        <v>114</v>
      </c>
      <c r="C25" s="227"/>
      <c r="D25" s="107">
        <f t="shared" ref="D25:F25" si="21">D19+D22</f>
        <v>0</v>
      </c>
      <c r="E25" s="107">
        <f t="shared" si="21"/>
        <v>0</v>
      </c>
      <c r="F25" s="107">
        <f t="shared" si="21"/>
        <v>0</v>
      </c>
    </row>
    <row r="26" spans="1:6" ht="17.25" x14ac:dyDescent="0.35">
      <c r="A26" s="192"/>
      <c r="B26" s="221"/>
      <c r="C26" s="221"/>
      <c r="D26" s="221"/>
      <c r="E26" s="221"/>
      <c r="F26" s="222"/>
    </row>
    <row r="27" spans="1:6" ht="32.25" thickBot="1" x14ac:dyDescent="0.4">
      <c r="A27" s="80" t="s">
        <v>115</v>
      </c>
      <c r="B27" s="195" t="s">
        <v>116</v>
      </c>
      <c r="C27" s="195"/>
      <c r="D27" s="106">
        <f t="shared" ref="D27:F27" si="22">D24+D25</f>
        <v>0</v>
      </c>
      <c r="E27" s="106">
        <f t="shared" si="22"/>
        <v>0</v>
      </c>
      <c r="F27" s="106">
        <f t="shared" si="22"/>
        <v>0</v>
      </c>
    </row>
    <row r="28" spans="1:6" ht="16.5" thickTop="1" x14ac:dyDescent="0.35"/>
  </sheetData>
  <sheetProtection sheet="1" objects="1" scenarios="1"/>
  <mergeCells count="15">
    <mergeCell ref="A1:F1"/>
    <mergeCell ref="A26:F26"/>
    <mergeCell ref="B27:C27"/>
    <mergeCell ref="B2:C2"/>
    <mergeCell ref="A13:A14"/>
    <mergeCell ref="A15:A16"/>
    <mergeCell ref="A17:A19"/>
    <mergeCell ref="B18:C18"/>
    <mergeCell ref="B19:C19"/>
    <mergeCell ref="A20:A22"/>
    <mergeCell ref="B21:C21"/>
    <mergeCell ref="B22:C22"/>
    <mergeCell ref="A23:F23"/>
    <mergeCell ref="B24:C24"/>
    <mergeCell ref="B25:C25"/>
  </mergeCells>
  <pageMargins left="0.7" right="0.7" top="0.75" bottom="0.7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3264-DD54-40B2-8A4C-F733310A3204}">
  <dimension ref="A1:J57"/>
  <sheetViews>
    <sheetView workbookViewId="0">
      <selection activeCell="D32" sqref="D32"/>
    </sheetView>
  </sheetViews>
  <sheetFormatPr defaultColWidth="12.83203125" defaultRowHeight="15" x14ac:dyDescent="0.35"/>
  <cols>
    <col min="1" max="1" width="57.6640625" style="73" customWidth="1"/>
    <col min="2" max="2" width="49" style="63" customWidth="1"/>
    <col min="3" max="3" width="6.6640625" style="92" bestFit="1" customWidth="1"/>
    <col min="4" max="4" width="12.1640625" style="92" customWidth="1"/>
    <col min="5" max="5" width="13.33203125" style="92" customWidth="1"/>
    <col min="6" max="6" width="12.6640625" style="92" customWidth="1"/>
    <col min="7" max="8" width="7.83203125" style="63" customWidth="1"/>
    <col min="9" max="9" width="26.83203125" style="63" customWidth="1"/>
    <col min="10" max="11" width="7.83203125" style="63" customWidth="1"/>
    <col min="12" max="25" width="10.1640625" style="63" customWidth="1"/>
    <col min="26" max="16384" width="12.83203125" style="63"/>
  </cols>
  <sheetData>
    <row r="1" spans="1:7" ht="44.45" customHeight="1" x14ac:dyDescent="0.25">
      <c r="A1" s="220" t="s">
        <v>117</v>
      </c>
      <c r="B1" s="220"/>
      <c r="C1" s="220"/>
      <c r="D1" s="220"/>
      <c r="E1" s="220"/>
      <c r="F1" s="220"/>
    </row>
    <row r="2" spans="1:7" s="65" customFormat="1" ht="26.25" thickBot="1" x14ac:dyDescent="0.3">
      <c r="A2" s="64" t="s">
        <v>1</v>
      </c>
      <c r="B2" s="223" t="s">
        <v>2</v>
      </c>
      <c r="C2" s="223"/>
      <c r="D2" s="64" t="s">
        <v>3</v>
      </c>
      <c r="E2" s="64" t="s">
        <v>4</v>
      </c>
      <c r="F2" s="64" t="s">
        <v>5</v>
      </c>
    </row>
    <row r="3" spans="1:7" ht="47.25" x14ac:dyDescent="0.35">
      <c r="A3" s="70" t="s">
        <v>6</v>
      </c>
      <c r="B3" s="89" t="s">
        <v>540</v>
      </c>
      <c r="C3" s="136"/>
      <c r="D3" s="137"/>
      <c r="E3" s="107">
        <f t="shared" ref="E3:F3" si="0">($C$3*D3)+D3</f>
        <v>0</v>
      </c>
      <c r="F3" s="107">
        <f t="shared" si="0"/>
        <v>0</v>
      </c>
    </row>
    <row r="4" spans="1:7" ht="15.75" x14ac:dyDescent="0.35">
      <c r="A4" s="70" t="s">
        <v>118</v>
      </c>
      <c r="B4" s="89" t="s">
        <v>149</v>
      </c>
      <c r="C4" s="136"/>
      <c r="D4" s="107">
        <f t="shared" ref="D4:F4" si="1">D3*$C$4</f>
        <v>0</v>
      </c>
      <c r="E4" s="107">
        <f t="shared" si="1"/>
        <v>0</v>
      </c>
      <c r="F4" s="107">
        <f t="shared" si="1"/>
        <v>0</v>
      </c>
    </row>
    <row r="5" spans="1:7" ht="28.5" customHeight="1" x14ac:dyDescent="0.35">
      <c r="A5" s="70" t="s">
        <v>119</v>
      </c>
      <c r="B5" s="89" t="s">
        <v>541</v>
      </c>
      <c r="C5" s="136"/>
      <c r="D5" s="107">
        <f>D4*(100%-$C$5)</f>
        <v>0</v>
      </c>
      <c r="E5" s="107">
        <f t="shared" ref="E5:F5" si="2">E4*(100%-$C$5)</f>
        <v>0</v>
      </c>
      <c r="F5" s="107">
        <f t="shared" si="2"/>
        <v>0</v>
      </c>
    </row>
    <row r="6" spans="1:7" ht="15.75" x14ac:dyDescent="0.35">
      <c r="A6" s="228" t="s">
        <v>120</v>
      </c>
      <c r="B6" s="230" t="s">
        <v>548</v>
      </c>
      <c r="C6" s="232"/>
      <c r="D6" s="107">
        <f t="shared" ref="D6:F6" si="3">D7*D5</f>
        <v>0</v>
      </c>
      <c r="E6" s="107">
        <f t="shared" si="3"/>
        <v>0</v>
      </c>
      <c r="F6" s="107">
        <f t="shared" si="3"/>
        <v>0</v>
      </c>
    </row>
    <row r="7" spans="1:7" ht="15.75" x14ac:dyDescent="0.35">
      <c r="A7" s="229"/>
      <c r="B7" s="231"/>
      <c r="C7" s="233"/>
      <c r="D7" s="136"/>
      <c r="E7" s="108">
        <f t="shared" ref="E7:F7" si="4">D7+$C$6</f>
        <v>0</v>
      </c>
      <c r="F7" s="108">
        <f t="shared" si="4"/>
        <v>0</v>
      </c>
    </row>
    <row r="8" spans="1:7" ht="15.75" x14ac:dyDescent="0.35">
      <c r="A8" s="228" t="s">
        <v>121</v>
      </c>
      <c r="B8" s="230" t="s">
        <v>549</v>
      </c>
      <c r="C8" s="232"/>
      <c r="D8" s="107">
        <f t="shared" ref="D8:F8" si="5">D6*D9</f>
        <v>0</v>
      </c>
      <c r="E8" s="107">
        <f t="shared" si="5"/>
        <v>0</v>
      </c>
      <c r="F8" s="107">
        <f t="shared" si="5"/>
        <v>0</v>
      </c>
    </row>
    <row r="9" spans="1:7" ht="15.75" x14ac:dyDescent="0.35">
      <c r="A9" s="229"/>
      <c r="B9" s="231"/>
      <c r="C9" s="233"/>
      <c r="D9" s="136"/>
      <c r="E9" s="108">
        <f t="shared" ref="E9:F9" si="6">D9+$C$8</f>
        <v>0</v>
      </c>
      <c r="F9" s="108">
        <f t="shared" si="6"/>
        <v>0</v>
      </c>
    </row>
    <row r="10" spans="1:7" ht="15.75" customHeight="1" x14ac:dyDescent="0.35">
      <c r="A10" s="203" t="s">
        <v>550</v>
      </c>
      <c r="B10" s="234" t="s">
        <v>551</v>
      </c>
      <c r="C10" s="236"/>
      <c r="D10" s="107">
        <f>D11*D8</f>
        <v>0</v>
      </c>
      <c r="E10" s="107">
        <f t="shared" ref="E10:F10" si="7">E11*E8</f>
        <v>0</v>
      </c>
      <c r="F10" s="107">
        <f t="shared" si="7"/>
        <v>0</v>
      </c>
    </row>
    <row r="11" spans="1:7" ht="15.75" x14ac:dyDescent="0.35">
      <c r="A11" s="225"/>
      <c r="B11" s="235"/>
      <c r="C11" s="237"/>
      <c r="D11" s="136"/>
      <c r="E11" s="187">
        <f>D11+$C10</f>
        <v>0</v>
      </c>
      <c r="F11" s="187">
        <f>E11+$C10</f>
        <v>0</v>
      </c>
    </row>
    <row r="12" spans="1:7" ht="18" customHeight="1" x14ac:dyDescent="0.35">
      <c r="A12" s="238" t="s">
        <v>552</v>
      </c>
      <c r="B12" s="239" t="s">
        <v>553</v>
      </c>
      <c r="C12" s="240"/>
      <c r="D12" s="107">
        <f>D13*D8</f>
        <v>0</v>
      </c>
      <c r="E12" s="107">
        <f t="shared" ref="E12:F12" si="8">E13*E8</f>
        <v>0</v>
      </c>
      <c r="F12" s="107">
        <f t="shared" si="8"/>
        <v>0</v>
      </c>
      <c r="G12" s="188"/>
    </row>
    <row r="13" spans="1:7" ht="15.75" x14ac:dyDescent="0.35">
      <c r="A13" s="238"/>
      <c r="B13" s="239"/>
      <c r="C13" s="240"/>
      <c r="D13" s="136"/>
      <c r="E13" s="108">
        <f>D13+$C12</f>
        <v>0</v>
      </c>
      <c r="F13" s="108">
        <f>E13+$C12</f>
        <v>0</v>
      </c>
      <c r="G13" s="188"/>
    </row>
    <row r="14" spans="1:7" ht="17.25" x14ac:dyDescent="0.35">
      <c r="A14" s="244"/>
      <c r="B14" s="245"/>
      <c r="C14" s="245"/>
      <c r="D14" s="245"/>
      <c r="E14" s="245"/>
      <c r="F14" s="246"/>
    </row>
    <row r="15" spans="1:7" ht="15.75" x14ac:dyDescent="0.35">
      <c r="A15" s="228" t="s">
        <v>122</v>
      </c>
      <c r="B15" s="230" t="s">
        <v>554</v>
      </c>
      <c r="C15" s="232"/>
      <c r="D15" s="107">
        <f t="shared" ref="D15:F15" si="9">D16*D5</f>
        <v>0</v>
      </c>
      <c r="E15" s="107">
        <f t="shared" si="9"/>
        <v>0</v>
      </c>
      <c r="F15" s="107">
        <f t="shared" si="9"/>
        <v>0</v>
      </c>
    </row>
    <row r="16" spans="1:7" ht="15.75" x14ac:dyDescent="0.35">
      <c r="A16" s="229"/>
      <c r="B16" s="231"/>
      <c r="C16" s="233"/>
      <c r="D16" s="136"/>
      <c r="E16" s="108">
        <f t="shared" ref="E16:F16" si="10">D16+$C$15</f>
        <v>0</v>
      </c>
      <c r="F16" s="108">
        <f t="shared" si="10"/>
        <v>0</v>
      </c>
    </row>
    <row r="17" spans="1:9" ht="15.75" x14ac:dyDescent="0.35">
      <c r="A17" s="228" t="s">
        <v>123</v>
      </c>
      <c r="B17" s="230" t="s">
        <v>555</v>
      </c>
      <c r="C17" s="232"/>
      <c r="D17" s="107">
        <f>D15*D18</f>
        <v>0</v>
      </c>
      <c r="E17" s="107">
        <f>E15*E18</f>
        <v>0</v>
      </c>
      <c r="F17" s="107">
        <f>F15*F18</f>
        <v>0</v>
      </c>
    </row>
    <row r="18" spans="1:9" ht="15.75" x14ac:dyDescent="0.35">
      <c r="A18" s="229"/>
      <c r="B18" s="231"/>
      <c r="C18" s="233"/>
      <c r="D18" s="136"/>
      <c r="E18" s="108">
        <f t="shared" ref="E18:F18" si="11">D18+$C$17</f>
        <v>0</v>
      </c>
      <c r="F18" s="108">
        <f t="shared" si="11"/>
        <v>0</v>
      </c>
    </row>
    <row r="19" spans="1:9" ht="17.25" x14ac:dyDescent="0.35">
      <c r="A19" s="241"/>
      <c r="B19" s="242"/>
      <c r="C19" s="242"/>
      <c r="D19" s="242"/>
      <c r="E19" s="242"/>
      <c r="F19" s="243"/>
    </row>
    <row r="20" spans="1:9" ht="48" customHeight="1" x14ac:dyDescent="0.35">
      <c r="A20" s="70" t="s">
        <v>556</v>
      </c>
      <c r="B20" s="89" t="s">
        <v>557</v>
      </c>
      <c r="C20" s="148"/>
      <c r="D20" s="107">
        <f>$C20*D10</f>
        <v>0</v>
      </c>
      <c r="E20" s="107">
        <f>$C20*E10</f>
        <v>0</v>
      </c>
      <c r="F20" s="107">
        <f>$C20*F10</f>
        <v>0</v>
      </c>
    </row>
    <row r="21" spans="1:9" ht="47.25" x14ac:dyDescent="0.35">
      <c r="A21" s="70" t="s">
        <v>558</v>
      </c>
      <c r="B21" s="89" t="s">
        <v>559</v>
      </c>
      <c r="C21" s="148"/>
      <c r="D21" s="107">
        <f t="shared" ref="D21:F21" si="12">$C21*D12</f>
        <v>0</v>
      </c>
      <c r="E21" s="107">
        <f t="shared" si="12"/>
        <v>0</v>
      </c>
      <c r="F21" s="107">
        <f t="shared" si="12"/>
        <v>0</v>
      </c>
    </row>
    <row r="22" spans="1:9" ht="47.25" x14ac:dyDescent="0.35">
      <c r="A22" s="70" t="s">
        <v>124</v>
      </c>
      <c r="B22" s="189" t="s">
        <v>560</v>
      </c>
      <c r="C22" s="148"/>
      <c r="D22" s="107">
        <f t="shared" ref="D22:F22" si="13">$C22*D17</f>
        <v>0</v>
      </c>
      <c r="E22" s="107">
        <f t="shared" si="13"/>
        <v>0</v>
      </c>
      <c r="F22" s="107">
        <f t="shared" si="13"/>
        <v>0</v>
      </c>
    </row>
    <row r="23" spans="1:9" ht="17.25" x14ac:dyDescent="0.35">
      <c r="A23" s="241"/>
      <c r="B23" s="242"/>
      <c r="C23" s="242"/>
      <c r="D23" s="242"/>
      <c r="E23" s="242"/>
      <c r="F23" s="243"/>
    </row>
    <row r="24" spans="1:9" ht="32.25" thickBot="1" x14ac:dyDescent="0.4">
      <c r="A24" s="71" t="s">
        <v>125</v>
      </c>
      <c r="B24" s="247" t="s">
        <v>561</v>
      </c>
      <c r="C24" s="248"/>
      <c r="D24" s="106">
        <f>D20</f>
        <v>0</v>
      </c>
      <c r="E24" s="106">
        <f>E20</f>
        <v>0</v>
      </c>
      <c r="F24" s="106">
        <f>F20</f>
        <v>0</v>
      </c>
    </row>
    <row r="25" spans="1:9" ht="33" thickTop="1" thickBot="1" x14ac:dyDescent="0.4">
      <c r="A25" s="71" t="s">
        <v>562</v>
      </c>
      <c r="B25" s="247" t="s">
        <v>563</v>
      </c>
      <c r="C25" s="248"/>
      <c r="D25" s="106">
        <f>D21</f>
        <v>0</v>
      </c>
      <c r="E25" s="106">
        <f t="shared" ref="E25:F25" si="14">E21</f>
        <v>0</v>
      </c>
      <c r="F25" s="106">
        <f t="shared" si="14"/>
        <v>0</v>
      </c>
    </row>
    <row r="26" spans="1:9" ht="33" thickTop="1" thickBot="1" x14ac:dyDescent="0.4">
      <c r="A26" s="71" t="s">
        <v>564</v>
      </c>
      <c r="B26" s="247" t="s">
        <v>565</v>
      </c>
      <c r="C26" s="248"/>
      <c r="D26" s="106">
        <f t="shared" ref="D26:F26" si="15">D22</f>
        <v>0</v>
      </c>
      <c r="E26" s="106">
        <f t="shared" si="15"/>
        <v>0</v>
      </c>
      <c r="F26" s="106">
        <f t="shared" si="15"/>
        <v>0</v>
      </c>
    </row>
    <row r="27" spans="1:9" ht="18" thickTop="1" x14ac:dyDescent="0.35">
      <c r="A27" s="241"/>
      <c r="B27" s="242"/>
      <c r="C27" s="242"/>
      <c r="D27" s="242"/>
      <c r="E27" s="242"/>
      <c r="F27" s="243"/>
    </row>
    <row r="28" spans="1:9" ht="14.25" x14ac:dyDescent="0.25">
      <c r="A28" s="220" t="s">
        <v>126</v>
      </c>
      <c r="B28" s="220"/>
      <c r="C28" s="220"/>
      <c r="D28" s="220"/>
      <c r="E28" s="220"/>
      <c r="F28" s="220"/>
    </row>
    <row r="29" spans="1:9" ht="26.25" thickBot="1" x14ac:dyDescent="0.3">
      <c r="A29" s="64" t="s">
        <v>1</v>
      </c>
      <c r="B29" s="223" t="s">
        <v>2</v>
      </c>
      <c r="C29" s="223"/>
      <c r="D29" s="64" t="s">
        <v>3</v>
      </c>
      <c r="E29" s="64" t="s">
        <v>4</v>
      </c>
      <c r="F29" s="64" t="s">
        <v>5</v>
      </c>
    </row>
    <row r="30" spans="1:9" ht="15.75" x14ac:dyDescent="0.35">
      <c r="A30" s="228" t="s">
        <v>127</v>
      </c>
      <c r="B30" s="230" t="s">
        <v>128</v>
      </c>
      <c r="C30" s="232"/>
      <c r="D30" s="107">
        <f>D6*D31</f>
        <v>0</v>
      </c>
      <c r="E30" s="107">
        <f>E6*E31</f>
        <v>0</v>
      </c>
      <c r="F30" s="107">
        <f>F6*F31</f>
        <v>0</v>
      </c>
      <c r="I30" s="49"/>
    </row>
    <row r="31" spans="1:9" ht="15.75" x14ac:dyDescent="0.35">
      <c r="A31" s="229"/>
      <c r="B31" s="249"/>
      <c r="C31" s="250"/>
      <c r="D31" s="136"/>
      <c r="E31" s="108">
        <f>D31+$C30</f>
        <v>0</v>
      </c>
      <c r="F31" s="108">
        <f>E31+$C30</f>
        <v>0</v>
      </c>
      <c r="I31" s="49"/>
    </row>
    <row r="32" spans="1:9" ht="31.5" x14ac:dyDescent="0.35">
      <c r="A32" s="70" t="s">
        <v>129</v>
      </c>
      <c r="B32" s="89" t="s">
        <v>130</v>
      </c>
      <c r="C32" s="136"/>
      <c r="D32" s="107">
        <f>$C$32*D8</f>
        <v>0</v>
      </c>
      <c r="E32" s="107">
        <f>$C$32*E8</f>
        <v>0</v>
      </c>
      <c r="F32" s="107">
        <f>$C$32*F8</f>
        <v>0</v>
      </c>
      <c r="I32" s="49"/>
    </row>
    <row r="33" spans="1:10" ht="32.1" customHeight="1" x14ac:dyDescent="0.35">
      <c r="A33" s="70" t="s">
        <v>131</v>
      </c>
      <c r="B33" s="89" t="s">
        <v>566</v>
      </c>
      <c r="C33" s="136"/>
      <c r="D33" s="107">
        <f t="shared" ref="D33:F33" si="16">$C$33*D30</f>
        <v>0</v>
      </c>
      <c r="E33" s="107">
        <f t="shared" si="16"/>
        <v>0</v>
      </c>
      <c r="F33" s="107">
        <f t="shared" si="16"/>
        <v>0</v>
      </c>
    </row>
    <row r="34" spans="1:10" ht="15.75" x14ac:dyDescent="0.35">
      <c r="A34" s="228" t="s">
        <v>132</v>
      </c>
      <c r="B34" s="230" t="s">
        <v>567</v>
      </c>
      <c r="C34" s="232"/>
      <c r="D34" s="107">
        <f t="shared" ref="D34:F34" si="17">D35*(D32+D33)</f>
        <v>0</v>
      </c>
      <c r="E34" s="107">
        <f t="shared" si="17"/>
        <v>0</v>
      </c>
      <c r="F34" s="107">
        <f t="shared" si="17"/>
        <v>0</v>
      </c>
    </row>
    <row r="35" spans="1:10" ht="15.75" x14ac:dyDescent="0.35">
      <c r="A35" s="229"/>
      <c r="B35" s="249"/>
      <c r="C35" s="233"/>
      <c r="D35" s="136"/>
      <c r="E35" s="108">
        <f t="shared" ref="E35:F35" si="18">D35+$C$34</f>
        <v>0</v>
      </c>
      <c r="F35" s="108">
        <f t="shared" si="18"/>
        <v>0</v>
      </c>
    </row>
    <row r="36" spans="1:10" ht="17.25" x14ac:dyDescent="0.35">
      <c r="A36" s="241"/>
      <c r="B36" s="242"/>
      <c r="C36" s="242"/>
      <c r="D36" s="242"/>
      <c r="E36" s="242"/>
      <c r="F36" s="243"/>
    </row>
    <row r="37" spans="1:10" ht="15.75" x14ac:dyDescent="0.35">
      <c r="A37" s="228" t="s">
        <v>133</v>
      </c>
      <c r="B37" s="230" t="s">
        <v>568</v>
      </c>
      <c r="C37" s="232"/>
      <c r="D37" s="107">
        <f>D15*D38</f>
        <v>0</v>
      </c>
      <c r="E37" s="107">
        <f>E15*E38</f>
        <v>0</v>
      </c>
      <c r="F37" s="107">
        <f>F15*F38</f>
        <v>0</v>
      </c>
      <c r="J37" s="49"/>
    </row>
    <row r="38" spans="1:10" ht="30" customHeight="1" x14ac:dyDescent="0.35">
      <c r="A38" s="229"/>
      <c r="B38" s="231"/>
      <c r="C38" s="250"/>
      <c r="D38" s="108">
        <f>100%-D18</f>
        <v>1</v>
      </c>
      <c r="E38" s="108">
        <f>100%-E18</f>
        <v>1</v>
      </c>
      <c r="F38" s="108">
        <f>100%-F18</f>
        <v>1</v>
      </c>
    </row>
    <row r="39" spans="1:10" ht="36" customHeight="1" x14ac:dyDescent="0.35">
      <c r="A39" s="70" t="s">
        <v>134</v>
      </c>
      <c r="B39" s="89" t="s">
        <v>569</v>
      </c>
      <c r="C39" s="136"/>
      <c r="D39" s="107">
        <f>$C$39*D17</f>
        <v>0</v>
      </c>
      <c r="E39" s="107">
        <f>$C$39*E17</f>
        <v>0</v>
      </c>
      <c r="F39" s="107">
        <f>$C$39*F17</f>
        <v>0</v>
      </c>
    </row>
    <row r="40" spans="1:10" ht="36.6" customHeight="1" x14ac:dyDescent="0.35">
      <c r="A40" s="70" t="s">
        <v>135</v>
      </c>
      <c r="B40" s="89" t="s">
        <v>136</v>
      </c>
      <c r="C40" s="136"/>
      <c r="D40" s="107">
        <f t="shared" ref="D40:F40" si="19">$C$40*D37</f>
        <v>0</v>
      </c>
      <c r="E40" s="107">
        <f t="shared" si="19"/>
        <v>0</v>
      </c>
      <c r="F40" s="107">
        <f t="shared" si="19"/>
        <v>0</v>
      </c>
    </row>
    <row r="41" spans="1:10" ht="31.5" x14ac:dyDescent="0.35">
      <c r="A41" s="70" t="s">
        <v>137</v>
      </c>
      <c r="B41" s="89" t="s">
        <v>138</v>
      </c>
      <c r="C41" s="136"/>
      <c r="D41" s="107">
        <f t="shared" ref="D41:F41" si="20">$C$41*(D40+D39)</f>
        <v>0</v>
      </c>
      <c r="E41" s="107">
        <f t="shared" si="20"/>
        <v>0</v>
      </c>
      <c r="F41" s="107">
        <f t="shared" si="20"/>
        <v>0</v>
      </c>
    </row>
    <row r="42" spans="1:10" ht="17.25" x14ac:dyDescent="0.35">
      <c r="A42" s="241"/>
      <c r="B42" s="242"/>
      <c r="C42" s="242"/>
      <c r="D42" s="242"/>
      <c r="E42" s="242"/>
      <c r="F42" s="243"/>
    </row>
    <row r="43" spans="1:10" ht="15.75" x14ac:dyDescent="0.35">
      <c r="A43" s="228" t="s">
        <v>139</v>
      </c>
      <c r="B43" s="230" t="s">
        <v>570</v>
      </c>
      <c r="C43" s="232"/>
      <c r="D43" s="107">
        <f t="shared" ref="D43:F43" si="21">D44*D41</f>
        <v>0</v>
      </c>
      <c r="E43" s="107">
        <f t="shared" si="21"/>
        <v>0</v>
      </c>
      <c r="F43" s="107">
        <f t="shared" si="21"/>
        <v>0</v>
      </c>
    </row>
    <row r="44" spans="1:10" ht="15.75" x14ac:dyDescent="0.35">
      <c r="A44" s="229"/>
      <c r="B44" s="231"/>
      <c r="C44" s="233"/>
      <c r="D44" s="136"/>
      <c r="E44" s="108">
        <f t="shared" ref="E44:F44" si="22">D44+$C$43</f>
        <v>0</v>
      </c>
      <c r="F44" s="108">
        <f t="shared" si="22"/>
        <v>0</v>
      </c>
    </row>
    <row r="45" spans="1:10" ht="17.25" x14ac:dyDescent="0.35">
      <c r="A45" s="241"/>
      <c r="B45" s="242"/>
      <c r="C45" s="242"/>
      <c r="D45" s="242"/>
      <c r="E45" s="242"/>
      <c r="F45" s="243"/>
    </row>
    <row r="46" spans="1:10" ht="15.75" x14ac:dyDescent="0.35">
      <c r="A46" s="70" t="s">
        <v>571</v>
      </c>
      <c r="B46" s="90" t="s">
        <v>572</v>
      </c>
      <c r="C46" s="146"/>
      <c r="D46" s="184">
        <f t="shared" ref="D46:F46" si="23">$C$46*(D34+D43)</f>
        <v>0</v>
      </c>
      <c r="E46" s="184">
        <f t="shared" si="23"/>
        <v>0</v>
      </c>
      <c r="F46" s="184">
        <f t="shared" si="23"/>
        <v>0</v>
      </c>
    </row>
    <row r="47" spans="1:10" ht="15.75" x14ac:dyDescent="0.35">
      <c r="A47" s="70" t="s">
        <v>573</v>
      </c>
      <c r="B47" s="90" t="s">
        <v>574</v>
      </c>
      <c r="C47" s="190"/>
      <c r="D47" s="184">
        <f>$C$47*(D34+D43)</f>
        <v>0</v>
      </c>
      <c r="E47" s="184">
        <f t="shared" ref="E47:F47" si="24">$C$47*(E34+E43)</f>
        <v>0</v>
      </c>
      <c r="F47" s="184">
        <f t="shared" si="24"/>
        <v>0</v>
      </c>
    </row>
    <row r="48" spans="1:10" ht="17.25" x14ac:dyDescent="0.35">
      <c r="A48" s="241"/>
      <c r="B48" s="242"/>
      <c r="C48" s="242"/>
      <c r="D48" s="245"/>
      <c r="E48" s="245"/>
      <c r="F48" s="246"/>
    </row>
    <row r="49" spans="1:6" ht="47.25" x14ac:dyDescent="0.35">
      <c r="A49" s="70" t="s">
        <v>575</v>
      </c>
      <c r="B49" s="91" t="s">
        <v>576</v>
      </c>
      <c r="C49" s="150"/>
      <c r="D49" s="109">
        <f t="shared" ref="D49:F49" si="25">$C$49*D46</f>
        <v>0</v>
      </c>
      <c r="E49" s="109">
        <f t="shared" si="25"/>
        <v>0</v>
      </c>
      <c r="F49" s="109">
        <f t="shared" si="25"/>
        <v>0</v>
      </c>
    </row>
    <row r="50" spans="1:6" ht="47.25" x14ac:dyDescent="0.35">
      <c r="A50" s="70" t="s">
        <v>577</v>
      </c>
      <c r="B50" s="91" t="s">
        <v>578</v>
      </c>
      <c r="C50" s="150"/>
      <c r="D50" s="109">
        <f>$C$50*D47</f>
        <v>0</v>
      </c>
      <c r="E50" s="109">
        <f t="shared" ref="E50:F50" si="26">$C$50*E47</f>
        <v>0</v>
      </c>
      <c r="F50" s="109">
        <f t="shared" si="26"/>
        <v>0</v>
      </c>
    </row>
    <row r="51" spans="1:6" ht="14.25" x14ac:dyDescent="0.25">
      <c r="A51" s="220" t="s">
        <v>140</v>
      </c>
      <c r="B51" s="220"/>
      <c r="C51" s="220"/>
      <c r="D51" s="220"/>
      <c r="E51" s="220"/>
      <c r="F51" s="220"/>
    </row>
    <row r="52" spans="1:6" ht="26.25" thickBot="1" x14ac:dyDescent="0.3">
      <c r="A52" s="64" t="s">
        <v>141</v>
      </c>
      <c r="B52" s="223" t="s">
        <v>142</v>
      </c>
      <c r="C52" s="223"/>
      <c r="D52" s="64" t="s">
        <v>143</v>
      </c>
      <c r="E52" s="64" t="s">
        <v>144</v>
      </c>
      <c r="F52" s="64" t="s">
        <v>145</v>
      </c>
    </row>
    <row r="53" spans="1:6" ht="32.25" thickBot="1" x14ac:dyDescent="0.4">
      <c r="A53" s="71" t="s">
        <v>146</v>
      </c>
      <c r="B53" s="247" t="s">
        <v>579</v>
      </c>
      <c r="C53" s="248"/>
      <c r="D53" s="106">
        <f>D24+D49</f>
        <v>0</v>
      </c>
      <c r="E53" s="106">
        <f>E24+E49</f>
        <v>0</v>
      </c>
      <c r="F53" s="106">
        <f>F24+F49</f>
        <v>0</v>
      </c>
    </row>
    <row r="54" spans="1:6" ht="33" thickTop="1" thickBot="1" x14ac:dyDescent="0.4">
      <c r="A54" s="71" t="s">
        <v>580</v>
      </c>
      <c r="B54" s="247" t="s">
        <v>147</v>
      </c>
      <c r="C54" s="248"/>
      <c r="D54" s="106">
        <f>D25</f>
        <v>0</v>
      </c>
      <c r="E54" s="106">
        <f t="shared" ref="E54:F55" si="27">E25</f>
        <v>0</v>
      </c>
      <c r="F54" s="106">
        <f>F25</f>
        <v>0</v>
      </c>
    </row>
    <row r="55" spans="1:6" ht="33" thickTop="1" thickBot="1" x14ac:dyDescent="0.4">
      <c r="A55" s="71" t="s">
        <v>581</v>
      </c>
      <c r="B55" s="247" t="s">
        <v>582</v>
      </c>
      <c r="C55" s="248"/>
      <c r="D55" s="106">
        <f>D26</f>
        <v>0</v>
      </c>
      <c r="E55" s="106">
        <f t="shared" si="27"/>
        <v>0</v>
      </c>
      <c r="F55" s="106">
        <f t="shared" si="27"/>
        <v>0</v>
      </c>
    </row>
    <row r="56" spans="1:6" ht="17.25" thickTop="1" thickBot="1" x14ac:dyDescent="0.4">
      <c r="A56" s="71" t="s">
        <v>583</v>
      </c>
      <c r="B56" s="247" t="s">
        <v>584</v>
      </c>
      <c r="C56" s="248"/>
      <c r="D56" s="106">
        <f>D50</f>
        <v>0</v>
      </c>
      <c r="E56" s="106">
        <f t="shared" ref="E56:F56" si="28">E50</f>
        <v>0</v>
      </c>
      <c r="F56" s="106">
        <f t="shared" si="28"/>
        <v>0</v>
      </c>
    </row>
    <row r="57" spans="1:6" ht="15.75" thickTop="1" x14ac:dyDescent="0.35"/>
  </sheetData>
  <sheetProtection sheet="1" objects="1" scenarios="1"/>
  <mergeCells count="51">
    <mergeCell ref="B55:C55"/>
    <mergeCell ref="B56:C56"/>
    <mergeCell ref="A45:F45"/>
    <mergeCell ref="A48:F48"/>
    <mergeCell ref="A51:F51"/>
    <mergeCell ref="B52:C52"/>
    <mergeCell ref="B53:C53"/>
    <mergeCell ref="B54:C54"/>
    <mergeCell ref="A43:A44"/>
    <mergeCell ref="B43:B44"/>
    <mergeCell ref="C43:C44"/>
    <mergeCell ref="A28:F28"/>
    <mergeCell ref="B29:C29"/>
    <mergeCell ref="A30:A31"/>
    <mergeCell ref="B30:B31"/>
    <mergeCell ref="C30:C31"/>
    <mergeCell ref="A34:A35"/>
    <mergeCell ref="B34:B35"/>
    <mergeCell ref="C34:C35"/>
    <mergeCell ref="A36:F36"/>
    <mergeCell ref="A37:A38"/>
    <mergeCell ref="B37:B38"/>
    <mergeCell ref="C37:C38"/>
    <mergeCell ref="A42:F42"/>
    <mergeCell ref="A27:F27"/>
    <mergeCell ref="A14:F14"/>
    <mergeCell ref="A15:A16"/>
    <mergeCell ref="B15:B16"/>
    <mergeCell ref="C15:C16"/>
    <mergeCell ref="A17:A18"/>
    <mergeCell ref="B17:B18"/>
    <mergeCell ref="C17:C18"/>
    <mergeCell ref="A19:F19"/>
    <mergeCell ref="A23:F23"/>
    <mergeCell ref="B24:C24"/>
    <mergeCell ref="B25:C25"/>
    <mergeCell ref="B26:C26"/>
    <mergeCell ref="A10:A11"/>
    <mergeCell ref="B10:B11"/>
    <mergeCell ref="C10:C11"/>
    <mergeCell ref="A12:A13"/>
    <mergeCell ref="B12:B13"/>
    <mergeCell ref="C12:C13"/>
    <mergeCell ref="A8:A9"/>
    <mergeCell ref="B8:B9"/>
    <mergeCell ref="C8:C9"/>
    <mergeCell ref="A1:F1"/>
    <mergeCell ref="B2:C2"/>
    <mergeCell ref="A6:A7"/>
    <mergeCell ref="B6:B7"/>
    <mergeCell ref="C6:C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9CDD8-D7CA-4CC4-AD71-16D8B3697D79}">
  <dimension ref="A1:I13"/>
  <sheetViews>
    <sheetView workbookViewId="0">
      <selection activeCell="C3" sqref="C3:D3"/>
    </sheetView>
  </sheetViews>
  <sheetFormatPr defaultColWidth="12.83203125" defaultRowHeight="15" x14ac:dyDescent="0.35"/>
  <cols>
    <col min="1" max="1" width="57.6640625" style="73" customWidth="1"/>
    <col min="2" max="2" width="49" style="63" customWidth="1"/>
    <col min="3" max="3" width="6.6640625" style="92" bestFit="1" customWidth="1"/>
    <col min="4" max="4" width="12.1640625" style="92" customWidth="1"/>
    <col min="5" max="5" width="13.33203125" style="92" customWidth="1"/>
    <col min="6" max="6" width="12.6640625" style="92" customWidth="1"/>
    <col min="7" max="8" width="7.83203125" style="63" customWidth="1"/>
    <col min="9" max="9" width="26.83203125" style="63" customWidth="1"/>
    <col min="10" max="11" width="7.83203125" style="63" customWidth="1"/>
    <col min="12" max="25" width="10.1640625" style="63" customWidth="1"/>
    <col min="26" max="16384" width="12.83203125" style="63"/>
  </cols>
  <sheetData>
    <row r="1" spans="1:9" ht="39" customHeight="1" x14ac:dyDescent="0.25">
      <c r="A1" s="220" t="s">
        <v>539</v>
      </c>
      <c r="B1" s="220"/>
      <c r="C1" s="220"/>
      <c r="D1" s="220"/>
      <c r="E1" s="220"/>
      <c r="F1" s="220"/>
    </row>
    <row r="2" spans="1:9" s="65" customFormat="1" ht="26.25" thickBot="1" x14ac:dyDescent="0.3">
      <c r="A2" s="64" t="s">
        <v>1</v>
      </c>
      <c r="B2" s="223" t="s">
        <v>2</v>
      </c>
      <c r="C2" s="223"/>
      <c r="D2" s="64" t="s">
        <v>3</v>
      </c>
      <c r="E2" s="64" t="s">
        <v>4</v>
      </c>
      <c r="F2" s="64" t="s">
        <v>5</v>
      </c>
    </row>
    <row r="3" spans="1:9" ht="47.25" x14ac:dyDescent="0.35">
      <c r="A3" s="70" t="s">
        <v>6</v>
      </c>
      <c r="B3" s="89" t="s">
        <v>540</v>
      </c>
      <c r="C3" s="136"/>
      <c r="D3" s="137"/>
      <c r="E3" s="107">
        <f t="shared" ref="E3:F3" si="0">($C$3*D3)+D3</f>
        <v>0</v>
      </c>
      <c r="F3" s="107">
        <f t="shared" si="0"/>
        <v>0</v>
      </c>
    </row>
    <row r="4" spans="1:9" ht="15.75" x14ac:dyDescent="0.35">
      <c r="A4" s="70" t="s">
        <v>118</v>
      </c>
      <c r="B4" s="89" t="s">
        <v>149</v>
      </c>
      <c r="C4" s="136"/>
      <c r="D4" s="107">
        <f t="shared" ref="D4:F4" si="1">D3*$C$4</f>
        <v>0</v>
      </c>
      <c r="E4" s="107">
        <f t="shared" si="1"/>
        <v>0</v>
      </c>
      <c r="F4" s="107">
        <f t="shared" si="1"/>
        <v>0</v>
      </c>
    </row>
    <row r="5" spans="1:9" ht="31.5" x14ac:dyDescent="0.35">
      <c r="A5" s="70" t="s">
        <v>119</v>
      </c>
      <c r="B5" s="89" t="s">
        <v>541</v>
      </c>
      <c r="C5" s="136"/>
      <c r="D5" s="107">
        <f>D4*(100%-$C$5)</f>
        <v>0</v>
      </c>
      <c r="E5" s="107">
        <f t="shared" ref="E5:F5" si="2">E4*(100%-$C$5)</f>
        <v>0</v>
      </c>
      <c r="F5" s="107">
        <f t="shared" si="2"/>
        <v>0</v>
      </c>
    </row>
    <row r="6" spans="1:9" ht="15.75" x14ac:dyDescent="0.35">
      <c r="A6" s="228" t="s">
        <v>120</v>
      </c>
      <c r="B6" s="230" t="s">
        <v>542</v>
      </c>
      <c r="C6" s="232"/>
      <c r="D6" s="107">
        <f t="shared" ref="D6:F6" si="3">D7*D5</f>
        <v>0</v>
      </c>
      <c r="E6" s="107">
        <f t="shared" si="3"/>
        <v>0</v>
      </c>
      <c r="F6" s="107">
        <f t="shared" si="3"/>
        <v>0</v>
      </c>
    </row>
    <row r="7" spans="1:9" ht="15.75" x14ac:dyDescent="0.35">
      <c r="A7" s="229"/>
      <c r="B7" s="231"/>
      <c r="C7" s="233"/>
      <c r="D7" s="136"/>
      <c r="E7" s="108">
        <f t="shared" ref="E7:F7" si="4">D7+$C$6</f>
        <v>0</v>
      </c>
      <c r="F7" s="108">
        <f t="shared" si="4"/>
        <v>0</v>
      </c>
    </row>
    <row r="8" spans="1:9" ht="15.75" x14ac:dyDescent="0.35">
      <c r="A8" s="203" t="s">
        <v>543</v>
      </c>
      <c r="B8" s="234" t="s">
        <v>544</v>
      </c>
      <c r="C8" s="232"/>
      <c r="D8" s="107">
        <f>D6*D9</f>
        <v>0</v>
      </c>
      <c r="E8" s="107">
        <f t="shared" ref="E8:F8" si="5">E6*E9</f>
        <v>0</v>
      </c>
      <c r="F8" s="107">
        <f t="shared" si="5"/>
        <v>0</v>
      </c>
    </row>
    <row r="9" spans="1:9" ht="15.75" x14ac:dyDescent="0.35">
      <c r="A9" s="224"/>
      <c r="B9" s="251"/>
      <c r="C9" s="233"/>
      <c r="D9" s="136"/>
      <c r="E9" s="108">
        <f>D9-$C8</f>
        <v>0</v>
      </c>
      <c r="F9" s="108">
        <f>E9-$C8</f>
        <v>0</v>
      </c>
      <c r="I9" s="186"/>
    </row>
    <row r="10" spans="1:9" ht="15.75" x14ac:dyDescent="0.35">
      <c r="A10" s="228" t="s">
        <v>585</v>
      </c>
      <c r="B10" s="230" t="s">
        <v>545</v>
      </c>
      <c r="C10" s="232"/>
      <c r="D10" s="107">
        <f>D8*D11</f>
        <v>0</v>
      </c>
      <c r="E10" s="107">
        <f t="shared" ref="E10:F10" si="6">E8*E11</f>
        <v>0</v>
      </c>
      <c r="F10" s="107">
        <f t="shared" si="6"/>
        <v>0</v>
      </c>
    </row>
    <row r="11" spans="1:9" ht="15.75" x14ac:dyDescent="0.35">
      <c r="A11" s="229"/>
      <c r="B11" s="231"/>
      <c r="C11" s="233"/>
      <c r="D11" s="136"/>
      <c r="E11" s="108">
        <f t="shared" ref="E11:F11" si="7">D11+$C$10</f>
        <v>0</v>
      </c>
      <c r="F11" s="108">
        <f t="shared" si="7"/>
        <v>0</v>
      </c>
    </row>
    <row r="12" spans="1:9" ht="17.25" x14ac:dyDescent="0.35">
      <c r="A12" s="241"/>
      <c r="B12" s="242"/>
      <c r="C12" s="242"/>
      <c r="D12" s="242"/>
      <c r="E12" s="242"/>
      <c r="F12" s="243"/>
    </row>
    <row r="13" spans="1:9" ht="63" x14ac:dyDescent="0.35">
      <c r="A13" s="70" t="s">
        <v>546</v>
      </c>
      <c r="B13" s="89" t="s">
        <v>547</v>
      </c>
      <c r="C13" s="148"/>
      <c r="D13" s="109">
        <f>D10*1</f>
        <v>0</v>
      </c>
      <c r="E13" s="109">
        <f t="shared" ref="E13:F13" si="8">E10*1</f>
        <v>0</v>
      </c>
      <c r="F13" s="109">
        <f t="shared" si="8"/>
        <v>0</v>
      </c>
    </row>
  </sheetData>
  <sheetProtection sheet="1" objects="1" scenarios="1"/>
  <mergeCells count="12">
    <mergeCell ref="A10:A11"/>
    <mergeCell ref="B10:B11"/>
    <mergeCell ref="C10:C11"/>
    <mergeCell ref="A12:F12"/>
    <mergeCell ref="A1:F1"/>
    <mergeCell ref="B2:C2"/>
    <mergeCell ref="A6:A7"/>
    <mergeCell ref="B6:B7"/>
    <mergeCell ref="C6:C7"/>
    <mergeCell ref="A8:A9"/>
    <mergeCell ref="B8:B9"/>
    <mergeCell ref="C8:C9"/>
  </mergeCells>
  <pageMargins left="0.7" right="0.7" top="0.75" bottom="0.75" header="0.3" footer="0.3"/>
  <ignoredErrors>
    <ignoredError sqref="E9:F9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2"/>
  <sheetViews>
    <sheetView zoomScaleNormal="100" workbookViewId="0">
      <selection activeCell="C36" sqref="C36"/>
    </sheetView>
  </sheetViews>
  <sheetFormatPr defaultColWidth="12.83203125" defaultRowHeight="14.25" x14ac:dyDescent="0.35"/>
  <cols>
    <col min="1" max="1" width="53.33203125" style="63" customWidth="1"/>
    <col min="2" max="2" width="44" style="65" customWidth="1"/>
    <col min="3" max="3" width="6.1640625" style="65" bestFit="1" customWidth="1"/>
    <col min="4" max="4" width="5.5" style="63" bestFit="1" customWidth="1"/>
    <col min="5" max="5" width="10.83203125" style="63" customWidth="1"/>
    <col min="6" max="6" width="13" style="63" customWidth="1"/>
    <col min="7" max="7" width="12.6640625" style="63" customWidth="1"/>
    <col min="8" max="8" width="43.6640625" style="63" customWidth="1"/>
    <col min="9" max="9" width="7.83203125" style="63" customWidth="1"/>
    <col min="10" max="25" width="10.1640625" style="63" customWidth="1"/>
    <col min="26" max="16384" width="12.83203125" style="63"/>
  </cols>
  <sheetData>
    <row r="1" spans="1:8" ht="48" customHeight="1" x14ac:dyDescent="0.25">
      <c r="A1" s="220" t="s">
        <v>148</v>
      </c>
      <c r="B1" s="220"/>
      <c r="C1" s="220"/>
      <c r="D1" s="220"/>
      <c r="E1" s="220"/>
      <c r="F1" s="220"/>
      <c r="G1" s="220"/>
    </row>
    <row r="2" spans="1:8" ht="26.25" thickBot="1" x14ac:dyDescent="0.3">
      <c r="A2" s="64" t="s">
        <v>1</v>
      </c>
      <c r="B2" s="223" t="s">
        <v>2</v>
      </c>
      <c r="C2" s="223"/>
      <c r="D2" s="223"/>
      <c r="E2" s="64" t="s">
        <v>3</v>
      </c>
      <c r="F2" s="64" t="s">
        <v>4</v>
      </c>
      <c r="G2" s="64" t="s">
        <v>5</v>
      </c>
    </row>
    <row r="3" spans="1:8" ht="45.75" customHeight="1" x14ac:dyDescent="0.35">
      <c r="A3" s="66" t="s">
        <v>6</v>
      </c>
      <c r="B3" s="226" t="s">
        <v>518</v>
      </c>
      <c r="C3" s="227"/>
      <c r="D3" s="151"/>
      <c r="E3" s="137"/>
      <c r="F3" s="107">
        <f t="shared" ref="F3:G3" si="0">E3*$D3+E3</f>
        <v>0</v>
      </c>
      <c r="G3" s="107">
        <f t="shared" si="0"/>
        <v>0</v>
      </c>
    </row>
    <row r="4" spans="1:8" ht="15.75" x14ac:dyDescent="0.35">
      <c r="A4" s="66" t="s">
        <v>118</v>
      </c>
      <c r="B4" s="226" t="s">
        <v>149</v>
      </c>
      <c r="C4" s="227"/>
      <c r="D4" s="134"/>
      <c r="E4" s="107">
        <f t="shared" ref="E4:G4" si="1">$D4*E3</f>
        <v>0</v>
      </c>
      <c r="F4" s="107">
        <f t="shared" si="1"/>
        <v>0</v>
      </c>
      <c r="G4" s="107">
        <f t="shared" si="1"/>
        <v>0</v>
      </c>
    </row>
    <row r="5" spans="1:8" ht="15.75" x14ac:dyDescent="0.35">
      <c r="A5" s="66" t="s">
        <v>150</v>
      </c>
      <c r="B5" s="262" t="s">
        <v>151</v>
      </c>
      <c r="C5" s="227"/>
      <c r="D5" s="152"/>
      <c r="E5" s="107">
        <f t="shared" ref="E5:G5" si="2">$D5*E4</f>
        <v>0</v>
      </c>
      <c r="F5" s="107">
        <f t="shared" si="2"/>
        <v>0</v>
      </c>
      <c r="G5" s="107">
        <f t="shared" si="2"/>
        <v>0</v>
      </c>
    </row>
    <row r="6" spans="1:8" ht="15.75" x14ac:dyDescent="0.35">
      <c r="A6" s="260" t="s">
        <v>152</v>
      </c>
      <c r="B6" s="254" t="s">
        <v>501</v>
      </c>
      <c r="C6" s="255"/>
      <c r="D6" s="261"/>
      <c r="E6" s="107">
        <f t="shared" ref="E6:G6" si="3">E7*E5</f>
        <v>0</v>
      </c>
      <c r="F6" s="107">
        <f t="shared" si="3"/>
        <v>0</v>
      </c>
      <c r="G6" s="107">
        <f t="shared" si="3"/>
        <v>0</v>
      </c>
      <c r="H6" s="87"/>
    </row>
    <row r="7" spans="1:8" ht="31.5" customHeight="1" x14ac:dyDescent="0.35">
      <c r="A7" s="231"/>
      <c r="B7" s="256"/>
      <c r="C7" s="257"/>
      <c r="D7" s="258"/>
      <c r="E7" s="149"/>
      <c r="F7" s="110">
        <f t="shared" ref="F7:G7" si="4">E7+$D$6</f>
        <v>0</v>
      </c>
      <c r="G7" s="110">
        <f t="shared" si="4"/>
        <v>0</v>
      </c>
      <c r="H7" s="87"/>
    </row>
    <row r="8" spans="1:8" ht="17.25" x14ac:dyDescent="0.35">
      <c r="A8" s="252"/>
      <c r="B8" s="242"/>
      <c r="C8" s="242"/>
      <c r="D8" s="242"/>
      <c r="E8" s="242"/>
      <c r="F8" s="242"/>
      <c r="G8" s="243"/>
    </row>
    <row r="9" spans="1:8" ht="15.75" x14ac:dyDescent="0.35">
      <c r="A9" s="259" t="s">
        <v>153</v>
      </c>
      <c r="B9" s="254" t="s">
        <v>500</v>
      </c>
      <c r="C9" s="255"/>
      <c r="D9" s="201"/>
      <c r="E9" s="107">
        <f t="shared" ref="E9:G9" si="5">E10*E6</f>
        <v>0</v>
      </c>
      <c r="F9" s="107">
        <f t="shared" si="5"/>
        <v>0</v>
      </c>
      <c r="G9" s="107">
        <f t="shared" si="5"/>
        <v>0</v>
      </c>
    </row>
    <row r="10" spans="1:8" ht="15.75" x14ac:dyDescent="0.35">
      <c r="A10" s="231"/>
      <c r="B10" s="256"/>
      <c r="C10" s="257"/>
      <c r="D10" s="258"/>
      <c r="E10" s="136"/>
      <c r="F10" s="108">
        <f t="shared" ref="F10:G10" si="6">E10+$D$9</f>
        <v>0</v>
      </c>
      <c r="G10" s="108">
        <f t="shared" si="6"/>
        <v>0</v>
      </c>
    </row>
    <row r="11" spans="1:8" ht="15.75" x14ac:dyDescent="0.35">
      <c r="A11" s="259" t="s">
        <v>154</v>
      </c>
      <c r="B11" s="254" t="s">
        <v>499</v>
      </c>
      <c r="C11" s="255"/>
      <c r="D11" s="201"/>
      <c r="E11" s="107">
        <f t="shared" ref="E11:G11" si="7">E12*E6</f>
        <v>0</v>
      </c>
      <c r="F11" s="107">
        <f t="shared" si="7"/>
        <v>0</v>
      </c>
      <c r="G11" s="107">
        <f t="shared" si="7"/>
        <v>0</v>
      </c>
    </row>
    <row r="12" spans="1:8" ht="35.450000000000003" customHeight="1" x14ac:dyDescent="0.35">
      <c r="A12" s="231"/>
      <c r="B12" s="256"/>
      <c r="C12" s="257"/>
      <c r="D12" s="258"/>
      <c r="E12" s="136"/>
      <c r="F12" s="108">
        <f t="shared" ref="F12:G12" si="8">E12+$D$11</f>
        <v>0</v>
      </c>
      <c r="G12" s="108">
        <f t="shared" si="8"/>
        <v>0</v>
      </c>
    </row>
    <row r="13" spans="1:8" ht="17.25" x14ac:dyDescent="0.35">
      <c r="A13" s="252"/>
      <c r="B13" s="242"/>
      <c r="C13" s="242"/>
      <c r="D13" s="242"/>
      <c r="E13" s="242"/>
      <c r="F13" s="242"/>
      <c r="G13" s="243"/>
    </row>
    <row r="14" spans="1:8" ht="15.75" x14ac:dyDescent="0.35">
      <c r="A14" s="203" t="s">
        <v>155</v>
      </c>
      <c r="B14" s="254" t="s">
        <v>498</v>
      </c>
      <c r="C14" s="255"/>
      <c r="D14" s="201"/>
      <c r="E14" s="109">
        <f t="shared" ref="E14:G14" si="9">$E15*E9</f>
        <v>0</v>
      </c>
      <c r="F14" s="109">
        <f t="shared" si="9"/>
        <v>0</v>
      </c>
      <c r="G14" s="109">
        <f t="shared" si="9"/>
        <v>0</v>
      </c>
    </row>
    <row r="15" spans="1:8" ht="15.75" x14ac:dyDescent="0.35">
      <c r="A15" s="231"/>
      <c r="B15" s="256"/>
      <c r="C15" s="257"/>
      <c r="D15" s="258"/>
      <c r="E15" s="136"/>
      <c r="F15" s="111">
        <f t="shared" ref="F15:G15" si="10">E15+$D$14</f>
        <v>0</v>
      </c>
      <c r="G15" s="111">
        <f t="shared" si="10"/>
        <v>0</v>
      </c>
    </row>
    <row r="16" spans="1:8" ht="17.25" x14ac:dyDescent="0.35">
      <c r="A16" s="252"/>
      <c r="B16" s="242"/>
      <c r="C16" s="242"/>
      <c r="D16" s="242"/>
      <c r="E16" s="242"/>
      <c r="F16" s="242"/>
      <c r="G16" s="243"/>
    </row>
    <row r="17" spans="1:7" ht="15.75" x14ac:dyDescent="0.35">
      <c r="A17" s="203" t="s">
        <v>156</v>
      </c>
      <c r="B17" s="254" t="s">
        <v>497</v>
      </c>
      <c r="C17" s="255"/>
      <c r="D17" s="201"/>
      <c r="E17" s="109">
        <f t="shared" ref="E17:G17" si="11">$E18*E11</f>
        <v>0</v>
      </c>
      <c r="F17" s="109">
        <f t="shared" si="11"/>
        <v>0</v>
      </c>
      <c r="G17" s="109">
        <f t="shared" si="11"/>
        <v>0</v>
      </c>
    </row>
    <row r="18" spans="1:7" ht="15.75" x14ac:dyDescent="0.35">
      <c r="A18" s="231"/>
      <c r="B18" s="256"/>
      <c r="C18" s="257"/>
      <c r="D18" s="258"/>
      <c r="E18" s="136"/>
      <c r="F18" s="111">
        <f t="shared" ref="F18:G18" si="12">E18+$D$17</f>
        <v>0</v>
      </c>
      <c r="G18" s="111">
        <f t="shared" si="12"/>
        <v>0</v>
      </c>
    </row>
    <row r="19" spans="1:7" ht="17.25" x14ac:dyDescent="0.35">
      <c r="A19" s="252"/>
      <c r="B19" s="242"/>
      <c r="C19" s="242"/>
      <c r="D19" s="242"/>
      <c r="E19" s="242"/>
      <c r="F19" s="242"/>
      <c r="G19" s="243"/>
    </row>
    <row r="20" spans="1:7" ht="30" customHeight="1" x14ac:dyDescent="0.35">
      <c r="A20" s="259" t="s">
        <v>157</v>
      </c>
      <c r="B20" s="226" t="s">
        <v>158</v>
      </c>
      <c r="C20" s="227"/>
      <c r="D20" s="151"/>
      <c r="E20" s="107">
        <f t="shared" ref="E20:G20" si="13">$D20*E$14</f>
        <v>0</v>
      </c>
      <c r="F20" s="107">
        <f t="shared" si="13"/>
        <v>0</v>
      </c>
      <c r="G20" s="107">
        <f t="shared" si="13"/>
        <v>0</v>
      </c>
    </row>
    <row r="21" spans="1:7" ht="26.45" customHeight="1" x14ac:dyDescent="0.35">
      <c r="A21" s="231"/>
      <c r="B21" s="226" t="s">
        <v>159</v>
      </c>
      <c r="C21" s="227"/>
      <c r="D21" s="151"/>
      <c r="E21" s="107">
        <f t="shared" ref="E21:G21" si="14">$D21*E$14</f>
        <v>0</v>
      </c>
      <c r="F21" s="107">
        <f t="shared" si="14"/>
        <v>0</v>
      </c>
      <c r="G21" s="107">
        <f t="shared" si="14"/>
        <v>0</v>
      </c>
    </row>
    <row r="22" spans="1:7" ht="17.25" x14ac:dyDescent="0.35">
      <c r="A22" s="252"/>
      <c r="B22" s="242"/>
      <c r="C22" s="242"/>
      <c r="D22" s="242"/>
      <c r="E22" s="242"/>
      <c r="F22" s="242"/>
      <c r="G22" s="243"/>
    </row>
    <row r="23" spans="1:7" ht="29.25" customHeight="1" x14ac:dyDescent="0.35">
      <c r="A23" s="259" t="s">
        <v>160</v>
      </c>
      <c r="B23" s="226" t="s">
        <v>161</v>
      </c>
      <c r="C23" s="227"/>
      <c r="D23" s="151"/>
      <c r="E23" s="107">
        <f t="shared" ref="E23:G23" si="15">$D23*E$17</f>
        <v>0</v>
      </c>
      <c r="F23" s="107">
        <f t="shared" si="15"/>
        <v>0</v>
      </c>
      <c r="G23" s="107">
        <f t="shared" si="15"/>
        <v>0</v>
      </c>
    </row>
    <row r="24" spans="1:7" ht="15.75" x14ac:dyDescent="0.35">
      <c r="A24" s="253"/>
      <c r="B24" s="226" t="s">
        <v>162</v>
      </c>
      <c r="C24" s="227"/>
      <c r="D24" s="151"/>
      <c r="E24" s="107">
        <f t="shared" ref="E24:G24" si="16">$D24*E$17</f>
        <v>0</v>
      </c>
      <c r="F24" s="107">
        <f t="shared" si="16"/>
        <v>0</v>
      </c>
      <c r="G24" s="107">
        <f t="shared" si="16"/>
        <v>0</v>
      </c>
    </row>
    <row r="25" spans="1:7" ht="31.5" customHeight="1" x14ac:dyDescent="0.35">
      <c r="A25" s="231"/>
      <c r="B25" s="226" t="s">
        <v>163</v>
      </c>
      <c r="C25" s="227"/>
      <c r="D25" s="151"/>
      <c r="E25" s="107">
        <f t="shared" ref="E25:G25" si="17">$D25*E$17</f>
        <v>0</v>
      </c>
      <c r="F25" s="107">
        <f t="shared" si="17"/>
        <v>0</v>
      </c>
      <c r="G25" s="107">
        <f t="shared" si="17"/>
        <v>0</v>
      </c>
    </row>
    <row r="26" spans="1:7" ht="17.25" x14ac:dyDescent="0.35">
      <c r="A26" s="252"/>
      <c r="B26" s="242"/>
      <c r="C26" s="242"/>
      <c r="D26" s="242"/>
      <c r="E26" s="242"/>
      <c r="F26" s="242"/>
      <c r="G26" s="243"/>
    </row>
    <row r="27" spans="1:7" ht="63" x14ac:dyDescent="0.35">
      <c r="A27" s="203" t="s">
        <v>164</v>
      </c>
      <c r="B27" s="88" t="s">
        <v>469</v>
      </c>
      <c r="C27" s="153"/>
      <c r="D27" s="148"/>
      <c r="E27" s="109">
        <f t="shared" ref="E27:G27" si="18">E20*$D27*$C27</f>
        <v>0</v>
      </c>
      <c r="F27" s="109">
        <f t="shared" si="18"/>
        <v>0</v>
      </c>
      <c r="G27" s="109">
        <f t="shared" si="18"/>
        <v>0</v>
      </c>
    </row>
    <row r="28" spans="1:7" ht="17.25" x14ac:dyDescent="0.35">
      <c r="A28" s="253"/>
      <c r="B28" s="252"/>
      <c r="C28" s="242"/>
      <c r="D28" s="242"/>
      <c r="E28" s="242"/>
      <c r="F28" s="242"/>
      <c r="G28" s="243"/>
    </row>
    <row r="29" spans="1:7" ht="63" x14ac:dyDescent="0.35">
      <c r="A29" s="231"/>
      <c r="B29" s="88" t="s">
        <v>470</v>
      </c>
      <c r="C29" s="153"/>
      <c r="D29" s="148"/>
      <c r="E29" s="109">
        <f t="shared" ref="E29:G29" si="19">E21*$D29*$C29</f>
        <v>0</v>
      </c>
      <c r="F29" s="109">
        <f t="shared" si="19"/>
        <v>0</v>
      </c>
      <c r="G29" s="109">
        <f t="shared" si="19"/>
        <v>0</v>
      </c>
    </row>
    <row r="30" spans="1:7" ht="17.25" x14ac:dyDescent="0.35">
      <c r="A30" s="252"/>
      <c r="B30" s="242"/>
      <c r="C30" s="242"/>
      <c r="D30" s="242"/>
      <c r="E30" s="242"/>
      <c r="F30" s="242"/>
      <c r="G30" s="243"/>
    </row>
    <row r="31" spans="1:7" ht="59.45" customHeight="1" x14ac:dyDescent="0.35">
      <c r="A31" s="203" t="s">
        <v>165</v>
      </c>
      <c r="B31" s="88" t="s">
        <v>471</v>
      </c>
      <c r="C31" s="153"/>
      <c r="D31" s="148"/>
      <c r="E31" s="109">
        <f t="shared" ref="E31:G31" si="20">E23*$D31*$C31</f>
        <v>0</v>
      </c>
      <c r="F31" s="109">
        <f t="shared" si="20"/>
        <v>0</v>
      </c>
      <c r="G31" s="109">
        <f t="shared" si="20"/>
        <v>0</v>
      </c>
    </row>
    <row r="32" spans="1:7" ht="17.25" x14ac:dyDescent="0.35">
      <c r="A32" s="253"/>
      <c r="B32" s="252"/>
      <c r="C32" s="242"/>
      <c r="D32" s="242"/>
      <c r="E32" s="242"/>
      <c r="F32" s="242"/>
      <c r="G32" s="243"/>
    </row>
    <row r="33" spans="1:7" ht="47.25" x14ac:dyDescent="0.35">
      <c r="A33" s="253"/>
      <c r="B33" s="88" t="s">
        <v>472</v>
      </c>
      <c r="C33" s="153"/>
      <c r="D33" s="148"/>
      <c r="E33" s="109">
        <f t="shared" ref="E33:G33" si="21">E24*$D33*$C33</f>
        <v>0</v>
      </c>
      <c r="F33" s="109">
        <f t="shared" si="21"/>
        <v>0</v>
      </c>
      <c r="G33" s="109">
        <f t="shared" si="21"/>
        <v>0</v>
      </c>
    </row>
    <row r="34" spans="1:7" ht="63" x14ac:dyDescent="0.35">
      <c r="A34" s="253"/>
      <c r="B34" s="88" t="s">
        <v>473</v>
      </c>
      <c r="C34" s="153"/>
      <c r="D34" s="148"/>
      <c r="E34" s="109">
        <f t="shared" ref="E34:G34" si="22">E24*$D34*$C34</f>
        <v>0</v>
      </c>
      <c r="F34" s="109">
        <f t="shared" si="22"/>
        <v>0</v>
      </c>
      <c r="G34" s="109">
        <f t="shared" si="22"/>
        <v>0</v>
      </c>
    </row>
    <row r="35" spans="1:7" ht="17.25" x14ac:dyDescent="0.35">
      <c r="A35" s="253"/>
      <c r="B35" s="252"/>
      <c r="C35" s="242"/>
      <c r="D35" s="242"/>
      <c r="E35" s="242"/>
      <c r="F35" s="242"/>
      <c r="G35" s="243"/>
    </row>
    <row r="36" spans="1:7" ht="63" x14ac:dyDescent="0.35">
      <c r="A36" s="231"/>
      <c r="B36" s="88" t="s">
        <v>474</v>
      </c>
      <c r="C36" s="153"/>
      <c r="D36" s="148"/>
      <c r="E36" s="109">
        <f t="shared" ref="E36:G36" si="23">E25*$D36*$C36</f>
        <v>0</v>
      </c>
      <c r="F36" s="109">
        <f t="shared" si="23"/>
        <v>0</v>
      </c>
      <c r="G36" s="109">
        <f t="shared" si="23"/>
        <v>0</v>
      </c>
    </row>
    <row r="37" spans="1:7" ht="17.25" x14ac:dyDescent="0.35">
      <c r="A37" s="252"/>
      <c r="B37" s="242"/>
      <c r="C37" s="242"/>
      <c r="D37" s="242"/>
      <c r="E37" s="242"/>
      <c r="F37" s="242"/>
      <c r="G37" s="243"/>
    </row>
    <row r="38" spans="1:7" ht="16.5" thickBot="1" x14ac:dyDescent="0.4">
      <c r="A38" s="195" t="s">
        <v>166</v>
      </c>
      <c r="B38" s="195" t="s">
        <v>465</v>
      </c>
      <c r="C38" s="195"/>
      <c r="D38" s="195"/>
      <c r="E38" s="106">
        <f t="shared" ref="E38:G38" si="24">E27+E31</f>
        <v>0</v>
      </c>
      <c r="F38" s="106">
        <f t="shared" si="24"/>
        <v>0</v>
      </c>
      <c r="G38" s="106">
        <f t="shared" si="24"/>
        <v>0</v>
      </c>
    </row>
    <row r="39" spans="1:7" ht="17.25" thickTop="1" thickBot="1" x14ac:dyDescent="0.4">
      <c r="A39" s="248"/>
      <c r="B39" s="195" t="s">
        <v>466</v>
      </c>
      <c r="C39" s="195"/>
      <c r="D39" s="195"/>
      <c r="E39" s="106">
        <f t="shared" ref="E39:G39" si="25">E29+E33</f>
        <v>0</v>
      </c>
      <c r="F39" s="106">
        <f t="shared" si="25"/>
        <v>0</v>
      </c>
      <c r="G39" s="106">
        <f t="shared" si="25"/>
        <v>0</v>
      </c>
    </row>
    <row r="40" spans="1:7" ht="30.75" customHeight="1" thickTop="1" thickBot="1" x14ac:dyDescent="0.4">
      <c r="A40" s="248"/>
      <c r="B40" s="195" t="s">
        <v>467</v>
      </c>
      <c r="C40" s="195"/>
      <c r="D40" s="195"/>
      <c r="E40" s="106">
        <f t="shared" ref="E40:G40" si="26">E34</f>
        <v>0</v>
      </c>
      <c r="F40" s="106">
        <f t="shared" si="26"/>
        <v>0</v>
      </c>
      <c r="G40" s="106">
        <f t="shared" si="26"/>
        <v>0</v>
      </c>
    </row>
    <row r="41" spans="1:7" ht="29.25" customHeight="1" thickTop="1" thickBot="1" x14ac:dyDescent="0.4">
      <c r="A41" s="248"/>
      <c r="B41" s="195" t="s">
        <v>468</v>
      </c>
      <c r="C41" s="195"/>
      <c r="D41" s="195"/>
      <c r="E41" s="106">
        <f t="shared" ref="E41:G41" si="27">E36</f>
        <v>0</v>
      </c>
      <c r="F41" s="106">
        <f t="shared" si="27"/>
        <v>0</v>
      </c>
      <c r="G41" s="106">
        <f t="shared" si="27"/>
        <v>0</v>
      </c>
    </row>
    <row r="42" spans="1:7" ht="15" thickTop="1" x14ac:dyDescent="0.35"/>
  </sheetData>
  <sheetProtection sheet="1"/>
  <mergeCells count="45">
    <mergeCell ref="B2:D2"/>
    <mergeCell ref="B3:C3"/>
    <mergeCell ref="B4:C4"/>
    <mergeCell ref="B5:C5"/>
    <mergeCell ref="A1:G1"/>
    <mergeCell ref="A6:A7"/>
    <mergeCell ref="D6:D7"/>
    <mergeCell ref="B6:C7"/>
    <mergeCell ref="A8:G8"/>
    <mergeCell ref="A9:A10"/>
    <mergeCell ref="B9:C10"/>
    <mergeCell ref="D9:D10"/>
    <mergeCell ref="A11:A12"/>
    <mergeCell ref="D11:D12"/>
    <mergeCell ref="B17:C18"/>
    <mergeCell ref="D17:D18"/>
    <mergeCell ref="B20:C20"/>
    <mergeCell ref="B24:C24"/>
    <mergeCell ref="B25:C25"/>
    <mergeCell ref="A17:A18"/>
    <mergeCell ref="A20:A21"/>
    <mergeCell ref="A23:A25"/>
    <mergeCell ref="A38:A41"/>
    <mergeCell ref="B11:C12"/>
    <mergeCell ref="A13:G13"/>
    <mergeCell ref="A14:A15"/>
    <mergeCell ref="B14:C15"/>
    <mergeCell ref="D14:D15"/>
    <mergeCell ref="A16:G16"/>
    <mergeCell ref="A19:G19"/>
    <mergeCell ref="B38:D38"/>
    <mergeCell ref="B39:D39"/>
    <mergeCell ref="B40:D40"/>
    <mergeCell ref="B41:D41"/>
    <mergeCell ref="A22:G22"/>
    <mergeCell ref="A26:G26"/>
    <mergeCell ref="B21:C21"/>
    <mergeCell ref="B23:C23"/>
    <mergeCell ref="B28:G28"/>
    <mergeCell ref="A30:G30"/>
    <mergeCell ref="B32:G32"/>
    <mergeCell ref="B35:G35"/>
    <mergeCell ref="A37:G37"/>
    <mergeCell ref="A27:A29"/>
    <mergeCell ref="A31:A36"/>
  </mergeCells>
  <pageMargins left="0.7" right="0.7" top="0.75" bottom="0.75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9"/>
  <sheetViews>
    <sheetView zoomScaleNormal="100" workbookViewId="0">
      <selection activeCell="C8" sqref="C8"/>
    </sheetView>
  </sheetViews>
  <sheetFormatPr defaultColWidth="12.83203125" defaultRowHeight="14.25" x14ac:dyDescent="0.35"/>
  <cols>
    <col min="1" max="1" width="50" style="63" customWidth="1"/>
    <col min="2" max="2" width="58.5" style="65" customWidth="1"/>
    <col min="3" max="3" width="8.5" style="63" customWidth="1"/>
    <col min="4" max="4" width="10.5" style="63" bestFit="1" customWidth="1"/>
    <col min="5" max="5" width="13.6640625" style="63" customWidth="1"/>
    <col min="6" max="6" width="12.83203125" style="63" customWidth="1"/>
    <col min="7" max="7" width="43.6640625" style="63" customWidth="1"/>
    <col min="8" max="8" width="7.83203125" style="63" customWidth="1"/>
    <col min="9" max="25" width="10.1640625" style="63" customWidth="1"/>
    <col min="26" max="16384" width="12.83203125" style="63"/>
  </cols>
  <sheetData>
    <row r="1" spans="1:6" ht="39" customHeight="1" x14ac:dyDescent="0.25">
      <c r="A1" s="220" t="s">
        <v>167</v>
      </c>
      <c r="B1" s="220"/>
      <c r="C1" s="220"/>
      <c r="D1" s="220"/>
      <c r="E1" s="220"/>
      <c r="F1" s="220"/>
    </row>
    <row r="2" spans="1:6" s="65" customFormat="1" ht="26.25" thickBot="1" x14ac:dyDescent="0.3">
      <c r="A2" s="64" t="s">
        <v>1</v>
      </c>
      <c r="B2" s="223" t="s">
        <v>2</v>
      </c>
      <c r="C2" s="223"/>
      <c r="D2" s="64" t="s">
        <v>3</v>
      </c>
      <c r="E2" s="64" t="s">
        <v>4</v>
      </c>
      <c r="F2" s="64" t="s">
        <v>5</v>
      </c>
    </row>
    <row r="3" spans="1:6" ht="47.25" x14ac:dyDescent="0.35">
      <c r="A3" s="66" t="s">
        <v>6</v>
      </c>
      <c r="B3" s="76" t="s">
        <v>516</v>
      </c>
      <c r="C3" s="136"/>
      <c r="D3" s="137"/>
      <c r="E3" s="107">
        <f t="shared" ref="E3:F3" si="0">($C$3*D3)+D3</f>
        <v>0</v>
      </c>
      <c r="F3" s="107">
        <f t="shared" si="0"/>
        <v>0</v>
      </c>
    </row>
    <row r="4" spans="1:6" ht="21.75" customHeight="1" x14ac:dyDescent="0.35">
      <c r="A4" s="66" t="s">
        <v>168</v>
      </c>
      <c r="B4" s="68" t="s">
        <v>149</v>
      </c>
      <c r="C4" s="136"/>
      <c r="D4" s="107">
        <f t="shared" ref="D4:F4" si="1">D3*$C$4</f>
        <v>0</v>
      </c>
      <c r="E4" s="107">
        <f t="shared" si="1"/>
        <v>0</v>
      </c>
      <c r="F4" s="107">
        <f t="shared" si="1"/>
        <v>0</v>
      </c>
    </row>
    <row r="5" spans="1:6" ht="15.75" x14ac:dyDescent="0.35">
      <c r="A5" s="260" t="s">
        <v>169</v>
      </c>
      <c r="B5" s="234" t="s">
        <v>502</v>
      </c>
      <c r="C5" s="232"/>
      <c r="D5" s="107">
        <f t="shared" ref="D5:F5" si="2">D6*D4</f>
        <v>0</v>
      </c>
      <c r="E5" s="107">
        <f t="shared" si="2"/>
        <v>0</v>
      </c>
      <c r="F5" s="107">
        <f t="shared" si="2"/>
        <v>0</v>
      </c>
    </row>
    <row r="6" spans="1:6" ht="33" customHeight="1" x14ac:dyDescent="0.35">
      <c r="A6" s="231"/>
      <c r="B6" s="251"/>
      <c r="C6" s="258"/>
      <c r="D6" s="136"/>
      <c r="E6" s="108">
        <f t="shared" ref="E6:F6" si="3">D6+$C$5</f>
        <v>0</v>
      </c>
      <c r="F6" s="108">
        <f t="shared" si="3"/>
        <v>0</v>
      </c>
    </row>
    <row r="7" spans="1:6" ht="21" customHeight="1" x14ac:dyDescent="0.35">
      <c r="A7" s="66" t="s">
        <v>170</v>
      </c>
      <c r="B7" s="76" t="s">
        <v>519</v>
      </c>
      <c r="C7" s="149"/>
      <c r="D7" s="107">
        <f t="shared" ref="D7:F7" si="4">$C$7*D5</f>
        <v>0</v>
      </c>
      <c r="E7" s="107">
        <f t="shared" si="4"/>
        <v>0</v>
      </c>
      <c r="F7" s="107">
        <f t="shared" si="4"/>
        <v>0</v>
      </c>
    </row>
    <row r="8" spans="1:6" ht="23.25" customHeight="1" x14ac:dyDescent="0.35">
      <c r="A8" s="66" t="s">
        <v>171</v>
      </c>
      <c r="B8" s="76" t="s">
        <v>520</v>
      </c>
      <c r="C8" s="149"/>
      <c r="D8" s="107">
        <f t="shared" ref="D8:F8" si="5">$C$8*D7</f>
        <v>0</v>
      </c>
      <c r="E8" s="107">
        <f t="shared" si="5"/>
        <v>0</v>
      </c>
      <c r="F8" s="107">
        <f t="shared" si="5"/>
        <v>0</v>
      </c>
    </row>
    <row r="9" spans="1:6" ht="15.75" x14ac:dyDescent="0.35">
      <c r="A9" s="260" t="s">
        <v>172</v>
      </c>
      <c r="B9" s="234" t="s">
        <v>483</v>
      </c>
      <c r="C9" s="273"/>
      <c r="D9" s="107">
        <f t="shared" ref="D9:F9" si="6">D8*D10</f>
        <v>0</v>
      </c>
      <c r="E9" s="107">
        <f t="shared" si="6"/>
        <v>0</v>
      </c>
      <c r="F9" s="107">
        <f t="shared" si="6"/>
        <v>0</v>
      </c>
    </row>
    <row r="10" spans="1:6" ht="16.5" customHeight="1" x14ac:dyDescent="0.35">
      <c r="A10" s="231"/>
      <c r="B10" s="251"/>
      <c r="C10" s="258"/>
      <c r="D10" s="154"/>
      <c r="E10" s="132">
        <f t="shared" ref="E10:F10" si="7">D10+$C$9</f>
        <v>0</v>
      </c>
      <c r="F10" s="132">
        <f t="shared" si="7"/>
        <v>0</v>
      </c>
    </row>
    <row r="11" spans="1:6" ht="17.25" x14ac:dyDescent="0.35">
      <c r="A11" s="252"/>
      <c r="B11" s="242"/>
      <c r="C11" s="242"/>
      <c r="D11" s="242"/>
      <c r="E11" s="242"/>
      <c r="F11" s="243"/>
    </row>
    <row r="12" spans="1:6" ht="49.5" customHeight="1" thickBot="1" x14ac:dyDescent="0.4">
      <c r="A12" s="80" t="s">
        <v>173</v>
      </c>
      <c r="B12" s="80" t="s">
        <v>482</v>
      </c>
      <c r="C12" s="155"/>
      <c r="D12" s="106">
        <f t="shared" ref="D12:F12" si="8">$C12*D9</f>
        <v>0</v>
      </c>
      <c r="E12" s="106">
        <f t="shared" si="8"/>
        <v>0</v>
      </c>
      <c r="F12" s="106">
        <f t="shared" si="8"/>
        <v>0</v>
      </c>
    </row>
    <row r="13" spans="1:6" ht="18" thickTop="1" x14ac:dyDescent="0.35">
      <c r="A13" s="252"/>
      <c r="B13" s="242"/>
      <c r="C13" s="242"/>
      <c r="D13" s="242"/>
      <c r="E13" s="242"/>
      <c r="F13" s="243"/>
    </row>
    <row r="14" spans="1:6" x14ac:dyDescent="0.25">
      <c r="A14" s="278" t="s">
        <v>174</v>
      </c>
      <c r="B14" s="278"/>
      <c r="C14" s="278"/>
      <c r="D14" s="278"/>
      <c r="E14" s="278"/>
      <c r="F14" s="278"/>
    </row>
    <row r="15" spans="1:6" ht="26.25" thickBot="1" x14ac:dyDescent="0.3">
      <c r="A15" s="64" t="s">
        <v>141</v>
      </c>
      <c r="B15" s="223"/>
      <c r="C15" s="223"/>
      <c r="D15" s="64" t="s">
        <v>143</v>
      </c>
      <c r="E15" s="64" t="s">
        <v>144</v>
      </c>
      <c r="F15" s="64" t="s">
        <v>145</v>
      </c>
    </row>
    <row r="16" spans="1:6" ht="47.25" x14ac:dyDescent="0.35">
      <c r="A16" s="66" t="s">
        <v>175</v>
      </c>
      <c r="B16" s="76" t="s">
        <v>521</v>
      </c>
      <c r="C16" s="149"/>
      <c r="D16" s="107">
        <f t="shared" ref="D16:F16" si="9">$C$16*D9</f>
        <v>0</v>
      </c>
      <c r="E16" s="107">
        <f t="shared" si="9"/>
        <v>0</v>
      </c>
      <c r="F16" s="107">
        <f t="shared" si="9"/>
        <v>0</v>
      </c>
    </row>
    <row r="17" spans="1:7" ht="47.25" x14ac:dyDescent="0.35">
      <c r="A17" s="66" t="s">
        <v>176</v>
      </c>
      <c r="B17" s="76" t="s">
        <v>522</v>
      </c>
      <c r="C17" s="149"/>
      <c r="D17" s="107">
        <f t="shared" ref="D17:F17" si="10">$C$17*(D8-D9)</f>
        <v>0</v>
      </c>
      <c r="E17" s="107">
        <f t="shared" si="10"/>
        <v>0</v>
      </c>
      <c r="F17" s="107">
        <f t="shared" si="10"/>
        <v>0</v>
      </c>
    </row>
    <row r="18" spans="1:7" ht="15.75" x14ac:dyDescent="0.35">
      <c r="A18" s="260" t="s">
        <v>177</v>
      </c>
      <c r="B18" s="234" t="s">
        <v>536</v>
      </c>
      <c r="C18" s="282"/>
      <c r="D18" s="107">
        <f>D19*(D16+D17)</f>
        <v>0</v>
      </c>
      <c r="E18" s="107">
        <f>E19*(E16+E17)</f>
        <v>0</v>
      </c>
      <c r="F18" s="107">
        <f>F19*(F16+F17)</f>
        <v>0</v>
      </c>
    </row>
    <row r="19" spans="1:7" ht="20.25" customHeight="1" x14ac:dyDescent="0.35">
      <c r="A19" s="251"/>
      <c r="B19" s="279"/>
      <c r="C19" s="283"/>
      <c r="D19" s="136"/>
      <c r="E19" s="108">
        <f>D19+$C$18</f>
        <v>0</v>
      </c>
      <c r="F19" s="108">
        <f>E19+$C$18</f>
        <v>0</v>
      </c>
    </row>
    <row r="20" spans="1:7" ht="17.25" x14ac:dyDescent="0.35">
      <c r="A20" s="252"/>
      <c r="B20" s="242"/>
      <c r="C20" s="242"/>
      <c r="D20" s="242"/>
      <c r="E20" s="242"/>
      <c r="F20" s="243"/>
    </row>
    <row r="21" spans="1:7" ht="21" customHeight="1" x14ac:dyDescent="0.35">
      <c r="A21" s="66" t="s">
        <v>178</v>
      </c>
      <c r="B21" s="76" t="s">
        <v>179</v>
      </c>
      <c r="C21" s="149"/>
      <c r="D21" s="107">
        <f t="shared" ref="D21:F21" si="11">$C21*D4</f>
        <v>0</v>
      </c>
      <c r="E21" s="107">
        <f t="shared" si="11"/>
        <v>0</v>
      </c>
      <c r="F21" s="107">
        <f t="shared" si="11"/>
        <v>0</v>
      </c>
    </row>
    <row r="22" spans="1:7" ht="31.5" x14ac:dyDescent="0.35">
      <c r="A22" s="66" t="s">
        <v>180</v>
      </c>
      <c r="B22" s="76" t="s">
        <v>181</v>
      </c>
      <c r="C22" s="149"/>
      <c r="D22" s="107">
        <f t="shared" ref="D22:F22" si="12">$C22*D21</f>
        <v>0</v>
      </c>
      <c r="E22" s="107">
        <f t="shared" si="12"/>
        <v>0</v>
      </c>
      <c r="F22" s="107">
        <f t="shared" si="12"/>
        <v>0</v>
      </c>
      <c r="G22" s="49"/>
    </row>
    <row r="23" spans="1:7" ht="15.75" x14ac:dyDescent="0.35">
      <c r="A23" s="260" t="s">
        <v>182</v>
      </c>
      <c r="B23" s="234" t="s">
        <v>503</v>
      </c>
      <c r="C23" s="273"/>
      <c r="D23" s="107">
        <f t="shared" ref="D23:F23" si="13">D24*D22</f>
        <v>0</v>
      </c>
      <c r="E23" s="107">
        <f t="shared" si="13"/>
        <v>0</v>
      </c>
      <c r="F23" s="107">
        <f t="shared" si="13"/>
        <v>0</v>
      </c>
    </row>
    <row r="24" spans="1:7" ht="15.75" x14ac:dyDescent="0.35">
      <c r="A24" s="231"/>
      <c r="B24" s="251"/>
      <c r="C24" s="258"/>
      <c r="D24" s="136"/>
      <c r="E24" s="108">
        <f t="shared" ref="E24:F24" si="14">D24+$C$23</f>
        <v>0</v>
      </c>
      <c r="F24" s="108">
        <f t="shared" si="14"/>
        <v>0</v>
      </c>
      <c r="G24" s="86"/>
    </row>
    <row r="25" spans="1:7" ht="15.75" x14ac:dyDescent="0.35">
      <c r="A25" s="260" t="s">
        <v>456</v>
      </c>
      <c r="B25" s="234" t="s">
        <v>537</v>
      </c>
      <c r="C25" s="280"/>
      <c r="D25" s="172">
        <f>D23*D26</f>
        <v>0</v>
      </c>
      <c r="E25" s="172">
        <f>E23*E26</f>
        <v>0</v>
      </c>
      <c r="F25" s="172">
        <f t="shared" ref="F25" si="15">F23*F26</f>
        <v>0</v>
      </c>
      <c r="G25" s="86"/>
    </row>
    <row r="26" spans="1:7" ht="19.5" customHeight="1" x14ac:dyDescent="0.35">
      <c r="A26" s="251"/>
      <c r="B26" s="279"/>
      <c r="C26" s="281"/>
      <c r="D26" s="136"/>
      <c r="E26" s="108">
        <f>D26+$C$25</f>
        <v>0</v>
      </c>
      <c r="F26" s="108">
        <f>E26+$C$25</f>
        <v>0</v>
      </c>
    </row>
    <row r="27" spans="1:7" ht="17.25" x14ac:dyDescent="0.35">
      <c r="A27" s="252"/>
      <c r="B27" s="242"/>
      <c r="C27" s="242"/>
      <c r="D27" s="242"/>
      <c r="E27" s="242"/>
      <c r="F27" s="243"/>
    </row>
    <row r="28" spans="1:7" ht="33" customHeight="1" thickBot="1" x14ac:dyDescent="0.4">
      <c r="A28" s="71" t="s">
        <v>183</v>
      </c>
      <c r="B28" s="80" t="s">
        <v>184</v>
      </c>
      <c r="C28" s="155"/>
      <c r="D28" s="173">
        <f>$C28*(D18+D25)</f>
        <v>0</v>
      </c>
      <c r="E28" s="173">
        <f t="shared" ref="E28:F28" si="16">$C28*(E18+E25)</f>
        <v>0</v>
      </c>
      <c r="F28" s="173">
        <f t="shared" si="16"/>
        <v>0</v>
      </c>
    </row>
    <row r="29" spans="1:7" ht="18" thickTop="1" x14ac:dyDescent="0.35">
      <c r="A29" s="252"/>
      <c r="B29" s="242"/>
      <c r="C29" s="242"/>
      <c r="D29" s="242"/>
      <c r="E29" s="242"/>
      <c r="F29" s="243"/>
    </row>
    <row r="30" spans="1:7" ht="49.5" customHeight="1" thickBot="1" x14ac:dyDescent="0.4">
      <c r="A30" s="71" t="s">
        <v>185</v>
      </c>
      <c r="B30" s="277" t="s">
        <v>186</v>
      </c>
      <c r="C30" s="248"/>
      <c r="D30" s="106">
        <f t="shared" ref="D30:F30" si="17">D12+D28</f>
        <v>0</v>
      </c>
      <c r="E30" s="106">
        <f t="shared" si="17"/>
        <v>0</v>
      </c>
      <c r="F30" s="106">
        <f t="shared" si="17"/>
        <v>0</v>
      </c>
    </row>
    <row r="31" spans="1:7" ht="18" thickTop="1" x14ac:dyDescent="0.35">
      <c r="A31" s="276"/>
      <c r="B31" s="276"/>
      <c r="C31" s="276"/>
      <c r="D31" s="276"/>
      <c r="E31" s="276"/>
      <c r="F31" s="276"/>
    </row>
    <row r="32" spans="1:7" x14ac:dyDescent="0.25">
      <c r="A32" s="220" t="s">
        <v>187</v>
      </c>
      <c r="B32" s="220"/>
      <c r="C32" s="220"/>
      <c r="D32" s="220"/>
      <c r="E32" s="220"/>
      <c r="F32" s="220"/>
    </row>
    <row r="33" spans="1:6" ht="26.25" thickBot="1" x14ac:dyDescent="0.3">
      <c r="A33" s="64" t="s">
        <v>141</v>
      </c>
      <c r="B33" s="223" t="s">
        <v>142</v>
      </c>
      <c r="C33" s="223"/>
      <c r="D33" s="64" t="s">
        <v>143</v>
      </c>
      <c r="E33" s="64" t="s">
        <v>144</v>
      </c>
      <c r="F33" s="64" t="s">
        <v>145</v>
      </c>
    </row>
    <row r="34" spans="1:6" ht="31.5" x14ac:dyDescent="0.35">
      <c r="A34" s="66" t="s">
        <v>188</v>
      </c>
      <c r="B34" s="274"/>
      <c r="C34" s="272"/>
      <c r="D34" s="275"/>
      <c r="E34" s="271"/>
      <c r="F34" s="272"/>
    </row>
    <row r="35" spans="1:6" ht="15.75" x14ac:dyDescent="0.35">
      <c r="A35" s="69" t="s">
        <v>189</v>
      </c>
      <c r="B35" s="264" t="s">
        <v>190</v>
      </c>
      <c r="C35" s="265"/>
      <c r="D35" s="137"/>
      <c r="E35" s="137"/>
      <c r="F35" s="137"/>
    </row>
    <row r="36" spans="1:6" ht="15.75" x14ac:dyDescent="0.35">
      <c r="A36" s="69" t="s">
        <v>191</v>
      </c>
      <c r="B36" s="266"/>
      <c r="C36" s="267"/>
      <c r="D36" s="137"/>
      <c r="E36" s="137"/>
      <c r="F36" s="137"/>
    </row>
    <row r="37" spans="1:6" ht="15.75" x14ac:dyDescent="0.35">
      <c r="A37" s="69" t="s">
        <v>192</v>
      </c>
      <c r="B37" s="266"/>
      <c r="C37" s="267"/>
      <c r="D37" s="137"/>
      <c r="E37" s="137"/>
      <c r="F37" s="137"/>
    </row>
    <row r="38" spans="1:6" ht="15.75" x14ac:dyDescent="0.35">
      <c r="A38" s="69" t="s">
        <v>193</v>
      </c>
      <c r="B38" s="268"/>
      <c r="C38" s="269"/>
      <c r="D38" s="137"/>
      <c r="E38" s="137"/>
      <c r="F38" s="137"/>
    </row>
    <row r="39" spans="1:6" ht="31.5" x14ac:dyDescent="0.35">
      <c r="A39" s="66" t="s">
        <v>477</v>
      </c>
      <c r="B39" s="270"/>
      <c r="C39" s="271"/>
      <c r="D39" s="271"/>
      <c r="E39" s="271"/>
      <c r="F39" s="272"/>
    </row>
    <row r="40" spans="1:6" ht="33.75" customHeight="1" x14ac:dyDescent="0.35">
      <c r="A40" s="69" t="s">
        <v>194</v>
      </c>
      <c r="B40" s="76" t="s">
        <v>478</v>
      </c>
      <c r="C40" s="156"/>
      <c r="D40" s="109">
        <f t="shared" ref="D40:F40" si="18">$C40*D35</f>
        <v>0</v>
      </c>
      <c r="E40" s="109">
        <f t="shared" si="18"/>
        <v>0</v>
      </c>
      <c r="F40" s="109">
        <f t="shared" si="18"/>
        <v>0</v>
      </c>
    </row>
    <row r="41" spans="1:6" ht="31.5" x14ac:dyDescent="0.35">
      <c r="A41" s="69" t="s">
        <v>195</v>
      </c>
      <c r="B41" s="76" t="s">
        <v>479</v>
      </c>
      <c r="C41" s="156"/>
      <c r="D41" s="109">
        <f t="shared" ref="D41:F41" si="19">$C41*D36</f>
        <v>0</v>
      </c>
      <c r="E41" s="109">
        <f t="shared" si="19"/>
        <v>0</v>
      </c>
      <c r="F41" s="109">
        <f t="shared" si="19"/>
        <v>0</v>
      </c>
    </row>
    <row r="42" spans="1:6" ht="31.5" x14ac:dyDescent="0.35">
      <c r="A42" s="69" t="s">
        <v>196</v>
      </c>
      <c r="B42" s="76" t="s">
        <v>480</v>
      </c>
      <c r="C42" s="156"/>
      <c r="D42" s="109">
        <f t="shared" ref="D42:F42" si="20">$C42*D37</f>
        <v>0</v>
      </c>
      <c r="E42" s="109">
        <f t="shared" si="20"/>
        <v>0</v>
      </c>
      <c r="F42" s="109">
        <f t="shared" si="20"/>
        <v>0</v>
      </c>
    </row>
    <row r="43" spans="1:6" ht="31.5" x14ac:dyDescent="0.35">
      <c r="A43" s="69" t="s">
        <v>197</v>
      </c>
      <c r="B43" s="76" t="s">
        <v>481</v>
      </c>
      <c r="C43" s="156"/>
      <c r="D43" s="109">
        <f t="shared" ref="D43:F43" si="21">$C43*D38</f>
        <v>0</v>
      </c>
      <c r="E43" s="109">
        <f t="shared" si="21"/>
        <v>0</v>
      </c>
      <c r="F43" s="109">
        <f t="shared" si="21"/>
        <v>0</v>
      </c>
    </row>
    <row r="44" spans="1:6" ht="32.25" thickBot="1" x14ac:dyDescent="0.4">
      <c r="A44" s="84" t="s">
        <v>198</v>
      </c>
      <c r="B44" s="263" t="s">
        <v>199</v>
      </c>
      <c r="C44" s="248"/>
      <c r="D44" s="106">
        <f t="shared" ref="D44:F44" si="22">SUM(D40:D43)</f>
        <v>0</v>
      </c>
      <c r="E44" s="106">
        <f t="shared" si="22"/>
        <v>0</v>
      </c>
      <c r="F44" s="106">
        <f t="shared" si="22"/>
        <v>0</v>
      </c>
    </row>
    <row r="45" spans="1:6" ht="18" thickTop="1" x14ac:dyDescent="0.35">
      <c r="A45" s="276"/>
      <c r="B45" s="276"/>
      <c r="C45" s="276"/>
      <c r="D45" s="276"/>
      <c r="E45" s="276"/>
      <c r="F45" s="276"/>
    </row>
    <row r="46" spans="1:6" x14ac:dyDescent="0.25">
      <c r="A46" s="78" t="s">
        <v>200</v>
      </c>
      <c r="B46" s="78"/>
      <c r="C46" s="78"/>
      <c r="D46" s="78"/>
      <c r="E46" s="78"/>
      <c r="F46" s="78"/>
    </row>
    <row r="47" spans="1:6" ht="26.25" thickBot="1" x14ac:dyDescent="0.3">
      <c r="A47" s="64" t="s">
        <v>141</v>
      </c>
      <c r="B47" s="223" t="s">
        <v>142</v>
      </c>
      <c r="C47" s="223"/>
      <c r="D47" s="64" t="s">
        <v>143</v>
      </c>
      <c r="E47" s="64" t="s">
        <v>144</v>
      </c>
      <c r="F47" s="64" t="s">
        <v>145</v>
      </c>
    </row>
    <row r="48" spans="1:6" ht="31.5" x14ac:dyDescent="0.35">
      <c r="A48" s="66" t="s">
        <v>188</v>
      </c>
      <c r="B48" s="274"/>
      <c r="C48" s="272"/>
      <c r="D48" s="275"/>
      <c r="E48" s="271"/>
      <c r="F48" s="272"/>
    </row>
    <row r="49" spans="1:6" ht="15.75" x14ac:dyDescent="0.35">
      <c r="A49" s="69" t="s">
        <v>189</v>
      </c>
      <c r="B49" s="264" t="s">
        <v>190</v>
      </c>
      <c r="C49" s="265"/>
      <c r="D49" s="137"/>
      <c r="E49" s="137"/>
      <c r="F49" s="137"/>
    </row>
    <row r="50" spans="1:6" ht="15.75" x14ac:dyDescent="0.35">
      <c r="A50" s="69" t="s">
        <v>191</v>
      </c>
      <c r="B50" s="266"/>
      <c r="C50" s="267"/>
      <c r="D50" s="137"/>
      <c r="E50" s="137"/>
      <c r="F50" s="137"/>
    </row>
    <row r="51" spans="1:6" ht="15.75" x14ac:dyDescent="0.35">
      <c r="A51" s="69" t="s">
        <v>192</v>
      </c>
      <c r="B51" s="266"/>
      <c r="C51" s="267"/>
      <c r="D51" s="137"/>
      <c r="E51" s="137"/>
      <c r="F51" s="137"/>
    </row>
    <row r="52" spans="1:6" ht="15.75" x14ac:dyDescent="0.35">
      <c r="A52" s="69" t="s">
        <v>193</v>
      </c>
      <c r="B52" s="268"/>
      <c r="C52" s="269"/>
      <c r="D52" s="137"/>
      <c r="E52" s="137"/>
      <c r="F52" s="137"/>
    </row>
    <row r="53" spans="1:6" ht="36.75" customHeight="1" x14ac:dyDescent="0.35">
      <c r="A53" s="66" t="s">
        <v>201</v>
      </c>
      <c r="B53" s="270"/>
      <c r="C53" s="271"/>
      <c r="D53" s="271"/>
      <c r="E53" s="271"/>
      <c r="F53" s="272"/>
    </row>
    <row r="54" spans="1:6" ht="35.25" customHeight="1" x14ac:dyDescent="0.35">
      <c r="A54" s="69" t="s">
        <v>194</v>
      </c>
      <c r="B54" s="68" t="s">
        <v>461</v>
      </c>
      <c r="C54" s="156"/>
      <c r="D54" s="109">
        <f t="shared" ref="D54:F54" si="23">$C54*D49</f>
        <v>0</v>
      </c>
      <c r="E54" s="109">
        <f t="shared" si="23"/>
        <v>0</v>
      </c>
      <c r="F54" s="109">
        <f t="shared" si="23"/>
        <v>0</v>
      </c>
    </row>
    <row r="55" spans="1:6" ht="33.75" customHeight="1" x14ac:dyDescent="0.35">
      <c r="A55" s="69" t="s">
        <v>195</v>
      </c>
      <c r="B55" s="68" t="s">
        <v>462</v>
      </c>
      <c r="C55" s="156"/>
      <c r="D55" s="109">
        <f t="shared" ref="D55:F55" si="24">$C55*D50</f>
        <v>0</v>
      </c>
      <c r="E55" s="109">
        <f t="shared" si="24"/>
        <v>0</v>
      </c>
      <c r="F55" s="109">
        <f t="shared" si="24"/>
        <v>0</v>
      </c>
    </row>
    <row r="56" spans="1:6" ht="31.5" customHeight="1" x14ac:dyDescent="0.35">
      <c r="A56" s="69" t="s">
        <v>196</v>
      </c>
      <c r="B56" s="68" t="s">
        <v>463</v>
      </c>
      <c r="C56" s="156"/>
      <c r="D56" s="109">
        <f t="shared" ref="D56:F56" si="25">$C56*D51</f>
        <v>0</v>
      </c>
      <c r="E56" s="109">
        <f t="shared" si="25"/>
        <v>0</v>
      </c>
      <c r="F56" s="109">
        <f t="shared" si="25"/>
        <v>0</v>
      </c>
    </row>
    <row r="57" spans="1:6" ht="36" customHeight="1" x14ac:dyDescent="0.35">
      <c r="A57" s="69" t="s">
        <v>197</v>
      </c>
      <c r="B57" s="68" t="s">
        <v>464</v>
      </c>
      <c r="C57" s="157"/>
      <c r="D57" s="109">
        <f t="shared" ref="D57:F57" si="26">$C57*D52</f>
        <v>0</v>
      </c>
      <c r="E57" s="109">
        <f t="shared" si="26"/>
        <v>0</v>
      </c>
      <c r="F57" s="109">
        <f t="shared" si="26"/>
        <v>0</v>
      </c>
    </row>
    <row r="58" spans="1:6" ht="34.5" customHeight="1" thickBot="1" x14ac:dyDescent="0.4">
      <c r="A58" s="84" t="s">
        <v>202</v>
      </c>
      <c r="B58" s="263" t="s">
        <v>199</v>
      </c>
      <c r="C58" s="248"/>
      <c r="D58" s="106">
        <f t="shared" ref="D58:F58" si="27">SUM(D54:D57)</f>
        <v>0</v>
      </c>
      <c r="E58" s="106">
        <f t="shared" si="27"/>
        <v>0</v>
      </c>
      <c r="F58" s="106">
        <f t="shared" si="27"/>
        <v>0</v>
      </c>
    </row>
    <row r="59" spans="1:6" ht="15" thickTop="1" x14ac:dyDescent="0.35"/>
  </sheetData>
  <sheetProtection sheet="1" objects="1" scenarios="1"/>
  <mergeCells count="40">
    <mergeCell ref="A25:A26"/>
    <mergeCell ref="B25:B26"/>
    <mergeCell ref="C25:C26"/>
    <mergeCell ref="B2:C2"/>
    <mergeCell ref="A5:A6"/>
    <mergeCell ref="B5:B6"/>
    <mergeCell ref="C5:C6"/>
    <mergeCell ref="C18:C19"/>
    <mergeCell ref="A1:F1"/>
    <mergeCell ref="A20:F20"/>
    <mergeCell ref="A23:A24"/>
    <mergeCell ref="B48:C48"/>
    <mergeCell ref="A9:A10"/>
    <mergeCell ref="B9:B10"/>
    <mergeCell ref="A27:F27"/>
    <mergeCell ref="A29:F29"/>
    <mergeCell ref="B30:C30"/>
    <mergeCell ref="C9:C10"/>
    <mergeCell ref="A11:F11"/>
    <mergeCell ref="A13:F13"/>
    <mergeCell ref="B15:C15"/>
    <mergeCell ref="A14:F14"/>
    <mergeCell ref="A18:A19"/>
    <mergeCell ref="B18:B19"/>
    <mergeCell ref="B58:C58"/>
    <mergeCell ref="B49:C52"/>
    <mergeCell ref="B53:F53"/>
    <mergeCell ref="B23:B24"/>
    <mergeCell ref="C23:C24"/>
    <mergeCell ref="B33:C33"/>
    <mergeCell ref="B34:C34"/>
    <mergeCell ref="B35:C38"/>
    <mergeCell ref="B44:C44"/>
    <mergeCell ref="B47:C47"/>
    <mergeCell ref="D34:F34"/>
    <mergeCell ref="B39:F39"/>
    <mergeCell ref="D48:F48"/>
    <mergeCell ref="A32:F32"/>
    <mergeCell ref="A31:F31"/>
    <mergeCell ref="A45:F45"/>
  </mergeCells>
  <pageMargins left="0.7" right="0.7" top="0.75" bottom="0.75" header="0" footer="0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6"/>
  <sheetViews>
    <sheetView zoomScaleNormal="100" workbookViewId="0">
      <selection activeCell="E3" sqref="E3"/>
    </sheetView>
  </sheetViews>
  <sheetFormatPr defaultColWidth="12.83203125" defaultRowHeight="15" x14ac:dyDescent="0.35"/>
  <cols>
    <col min="1" max="1" width="51" style="73" customWidth="1"/>
    <col min="2" max="2" width="57.1640625" style="65" customWidth="1"/>
    <col min="3" max="3" width="10" style="63" bestFit="1" customWidth="1"/>
    <col min="4" max="4" width="12" style="63" customWidth="1"/>
    <col min="5" max="5" width="12.6640625" style="63" customWidth="1"/>
    <col min="6" max="6" width="12.33203125" style="63" customWidth="1"/>
    <col min="7" max="7" width="8.1640625" style="63" customWidth="1"/>
    <col min="8" max="8" width="7.83203125" style="63" customWidth="1"/>
    <col min="9" max="25" width="10.1640625" style="63" customWidth="1"/>
    <col min="26" max="16384" width="12.83203125" style="63"/>
  </cols>
  <sheetData>
    <row r="1" spans="1:7" ht="48" customHeight="1" x14ac:dyDescent="0.25">
      <c r="A1" s="284" t="s">
        <v>203</v>
      </c>
      <c r="B1" s="284"/>
      <c r="C1" s="284"/>
      <c r="D1" s="284"/>
      <c r="E1" s="284"/>
      <c r="F1" s="284"/>
    </row>
    <row r="2" spans="1:7" s="72" customFormat="1" ht="26.25" thickBot="1" x14ac:dyDescent="0.3">
      <c r="A2" s="64" t="s">
        <v>1</v>
      </c>
      <c r="B2" s="223" t="s">
        <v>2</v>
      </c>
      <c r="C2" s="223"/>
      <c r="D2" s="64" t="s">
        <v>3</v>
      </c>
      <c r="E2" s="64" t="s">
        <v>4</v>
      </c>
      <c r="F2" s="64" t="s">
        <v>5</v>
      </c>
    </row>
    <row r="3" spans="1:7" ht="47.25" x14ac:dyDescent="0.35">
      <c r="A3" s="70" t="s">
        <v>6</v>
      </c>
      <c r="B3" s="76" t="s">
        <v>523</v>
      </c>
      <c r="C3" s="136"/>
      <c r="D3" s="137"/>
      <c r="E3" s="107">
        <f t="shared" ref="E3:F3" si="0">($C$3*D3)+D3</f>
        <v>0</v>
      </c>
      <c r="F3" s="107">
        <f t="shared" si="0"/>
        <v>0</v>
      </c>
    </row>
    <row r="4" spans="1:7" ht="18" customHeight="1" x14ac:dyDescent="0.35">
      <c r="A4" s="70" t="s">
        <v>118</v>
      </c>
      <c r="B4" s="76" t="s">
        <v>149</v>
      </c>
      <c r="C4" s="145"/>
      <c r="D4" s="107">
        <f t="shared" ref="D4:F4" si="1">D3*$C$4</f>
        <v>0</v>
      </c>
      <c r="E4" s="107">
        <f t="shared" si="1"/>
        <v>0</v>
      </c>
      <c r="F4" s="107">
        <f t="shared" si="1"/>
        <v>0</v>
      </c>
    </row>
    <row r="5" spans="1:7" ht="15.75" x14ac:dyDescent="0.35">
      <c r="A5" s="228" t="s">
        <v>204</v>
      </c>
      <c r="B5" s="234" t="s">
        <v>504</v>
      </c>
      <c r="C5" s="232"/>
      <c r="D5" s="107">
        <f t="shared" ref="D5:F5" si="2">D4*D6</f>
        <v>0</v>
      </c>
      <c r="E5" s="107">
        <f t="shared" si="2"/>
        <v>0</v>
      </c>
      <c r="F5" s="107">
        <f t="shared" si="2"/>
        <v>0</v>
      </c>
    </row>
    <row r="6" spans="1:7" ht="34.5" customHeight="1" x14ac:dyDescent="0.35">
      <c r="A6" s="229"/>
      <c r="B6" s="251"/>
      <c r="C6" s="258"/>
      <c r="D6" s="136"/>
      <c r="E6" s="108">
        <f t="shared" ref="E6:F6" si="3">D6+$C$5</f>
        <v>0</v>
      </c>
      <c r="F6" s="108">
        <f t="shared" si="3"/>
        <v>0</v>
      </c>
    </row>
    <row r="7" spans="1:7" ht="14.25" x14ac:dyDescent="0.35">
      <c r="A7" s="228" t="s">
        <v>205</v>
      </c>
      <c r="B7" s="234" t="s">
        <v>524</v>
      </c>
      <c r="C7" s="287"/>
      <c r="D7" s="289">
        <f t="shared" ref="D7:F7" si="4">$C$7*D5</f>
        <v>0</v>
      </c>
      <c r="E7" s="289">
        <f t="shared" si="4"/>
        <v>0</v>
      </c>
      <c r="F7" s="289">
        <f t="shared" si="4"/>
        <v>0</v>
      </c>
    </row>
    <row r="8" spans="1:7" ht="14.25" x14ac:dyDescent="0.35">
      <c r="A8" s="229"/>
      <c r="B8" s="251"/>
      <c r="C8" s="288"/>
      <c r="D8" s="290"/>
      <c r="E8" s="290"/>
      <c r="F8" s="290"/>
    </row>
    <row r="9" spans="1:7" ht="15.75" x14ac:dyDescent="0.35">
      <c r="A9" s="228" t="s">
        <v>206</v>
      </c>
      <c r="B9" s="234" t="s">
        <v>505</v>
      </c>
      <c r="C9" s="232"/>
      <c r="D9" s="107">
        <f t="shared" ref="D9:F9" si="5">D7*D10</f>
        <v>0</v>
      </c>
      <c r="E9" s="107">
        <f t="shared" si="5"/>
        <v>0</v>
      </c>
      <c r="F9" s="107">
        <f t="shared" si="5"/>
        <v>0</v>
      </c>
    </row>
    <row r="10" spans="1:7" ht="33.6" customHeight="1" x14ac:dyDescent="0.35">
      <c r="A10" s="229"/>
      <c r="B10" s="251"/>
      <c r="C10" s="258"/>
      <c r="D10" s="136"/>
      <c r="E10" s="108">
        <f t="shared" ref="E10:F10" si="6">D10+$C$9</f>
        <v>0</v>
      </c>
      <c r="F10" s="108">
        <f t="shared" si="6"/>
        <v>0</v>
      </c>
    </row>
    <row r="11" spans="1:7" ht="17.25" x14ac:dyDescent="0.35">
      <c r="A11" s="252"/>
      <c r="B11" s="242"/>
      <c r="C11" s="242"/>
      <c r="D11" s="242"/>
      <c r="E11" s="242"/>
      <c r="F11" s="243"/>
    </row>
    <row r="12" spans="1:7" ht="31.5" x14ac:dyDescent="0.35">
      <c r="A12" s="70" t="s">
        <v>207</v>
      </c>
      <c r="B12" s="76" t="s">
        <v>208</v>
      </c>
      <c r="C12" s="145"/>
      <c r="D12" s="107">
        <f t="shared" ref="D12:F12" si="7">$C$12*D9</f>
        <v>0</v>
      </c>
      <c r="E12" s="107">
        <f t="shared" si="7"/>
        <v>0</v>
      </c>
      <c r="F12" s="107">
        <f t="shared" si="7"/>
        <v>0</v>
      </c>
    </row>
    <row r="13" spans="1:7" ht="17.25" x14ac:dyDescent="0.35">
      <c r="A13" s="252"/>
      <c r="B13" s="242"/>
      <c r="C13" s="242"/>
      <c r="D13" s="242"/>
      <c r="E13" s="242"/>
      <c r="F13" s="243"/>
    </row>
    <row r="14" spans="1:7" s="73" customFormat="1" ht="32.25" thickBot="1" x14ac:dyDescent="0.4">
      <c r="A14" s="71" t="s">
        <v>209</v>
      </c>
      <c r="B14" s="82" t="s">
        <v>210</v>
      </c>
      <c r="C14" s="174"/>
      <c r="D14" s="106">
        <f t="shared" ref="D14:F14" si="8">D12*$C$14</f>
        <v>0</v>
      </c>
      <c r="E14" s="106">
        <f t="shared" si="8"/>
        <v>0</v>
      </c>
      <c r="F14" s="106">
        <f t="shared" si="8"/>
        <v>0</v>
      </c>
    </row>
    <row r="15" spans="1:7" thickTop="1" x14ac:dyDescent="0.35">
      <c r="A15" s="285"/>
      <c r="B15" s="286"/>
      <c r="C15" s="286"/>
      <c r="D15" s="286"/>
      <c r="E15" s="286"/>
      <c r="F15" s="286"/>
      <c r="G15" s="286"/>
    </row>
    <row r="16" spans="1:7" ht="14.25" x14ac:dyDescent="0.35">
      <c r="A16" s="85"/>
    </row>
  </sheetData>
  <sheetProtection sheet="1" objects="1" scenarios="1"/>
  <mergeCells count="17">
    <mergeCell ref="A11:F11"/>
    <mergeCell ref="A13:F13"/>
    <mergeCell ref="A1:F1"/>
    <mergeCell ref="A15:G15"/>
    <mergeCell ref="B2:C2"/>
    <mergeCell ref="A5:A6"/>
    <mergeCell ref="B5:B6"/>
    <mergeCell ref="C5:C6"/>
    <mergeCell ref="A7:A8"/>
    <mergeCell ref="B7:B8"/>
    <mergeCell ref="C7:C8"/>
    <mergeCell ref="D7:D8"/>
    <mergeCell ref="E7:E8"/>
    <mergeCell ref="F7:F8"/>
    <mergeCell ref="A9:A10"/>
    <mergeCell ref="B9:B10"/>
    <mergeCell ref="C9:C10"/>
  </mergeCells>
  <pageMargins left="0.7" right="0.7" top="0.75" bottom="0.75" header="0" footer="0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1"/>
  <sheetViews>
    <sheetView zoomScaleNormal="100" workbookViewId="0">
      <selection activeCell="E3" sqref="E3"/>
    </sheetView>
  </sheetViews>
  <sheetFormatPr defaultColWidth="12.83203125" defaultRowHeight="15" x14ac:dyDescent="0.35"/>
  <cols>
    <col min="1" max="1" width="53" style="73" customWidth="1"/>
    <col min="2" max="2" width="55.5" style="65" bestFit="1" customWidth="1"/>
    <col min="3" max="3" width="4.5" style="63" bestFit="1" customWidth="1"/>
    <col min="4" max="4" width="10.5" style="63" bestFit="1" customWidth="1"/>
    <col min="5" max="5" width="12.5" style="63" customWidth="1"/>
    <col min="6" max="6" width="14" style="63" customWidth="1"/>
    <col min="7" max="7" width="49.1640625" style="63" customWidth="1"/>
    <col min="8" max="25" width="7.83203125" style="63" customWidth="1"/>
    <col min="26" max="16384" width="12.83203125" style="63"/>
  </cols>
  <sheetData>
    <row r="1" spans="1:25" ht="41.45" customHeight="1" x14ac:dyDescent="0.25">
      <c r="A1" s="284" t="s">
        <v>211</v>
      </c>
      <c r="B1" s="284"/>
      <c r="C1" s="284"/>
      <c r="D1" s="284"/>
      <c r="E1" s="284"/>
      <c r="F1" s="284"/>
    </row>
    <row r="2" spans="1:25" s="72" customFormat="1" ht="26.25" thickBot="1" x14ac:dyDescent="0.3">
      <c r="A2" s="64" t="s">
        <v>1</v>
      </c>
      <c r="B2" s="223" t="s">
        <v>2</v>
      </c>
      <c r="C2" s="223"/>
      <c r="D2" s="64" t="s">
        <v>3</v>
      </c>
      <c r="E2" s="64" t="s">
        <v>4</v>
      </c>
      <c r="F2" s="64" t="s">
        <v>5</v>
      </c>
    </row>
    <row r="3" spans="1:25" ht="31.5" x14ac:dyDescent="0.35">
      <c r="A3" s="70" t="s">
        <v>6</v>
      </c>
      <c r="B3" s="76" t="s">
        <v>525</v>
      </c>
      <c r="C3" s="136"/>
      <c r="D3" s="137"/>
      <c r="E3" s="107">
        <f t="shared" ref="E3:F3" si="0">($C$3*D3)+D3</f>
        <v>0</v>
      </c>
      <c r="F3" s="107">
        <f t="shared" si="0"/>
        <v>0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ht="31.5" x14ac:dyDescent="0.35">
      <c r="A4" s="70" t="s">
        <v>212</v>
      </c>
      <c r="B4" s="79" t="s">
        <v>213</v>
      </c>
      <c r="C4" s="148"/>
      <c r="D4" s="107">
        <f t="shared" ref="D4:F4" si="1">D3*$C$4/1000</f>
        <v>0</v>
      </c>
      <c r="E4" s="107">
        <f t="shared" si="1"/>
        <v>0</v>
      </c>
      <c r="F4" s="107">
        <f t="shared" si="1"/>
        <v>0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</row>
    <row r="5" spans="1:25" ht="15.75" x14ac:dyDescent="0.35">
      <c r="A5" s="203" t="s">
        <v>214</v>
      </c>
      <c r="B5" s="234" t="s">
        <v>506</v>
      </c>
      <c r="C5" s="232"/>
      <c r="D5" s="107">
        <f t="shared" ref="D5:F5" si="2">D6*D4</f>
        <v>0</v>
      </c>
      <c r="E5" s="107">
        <f t="shared" si="2"/>
        <v>0</v>
      </c>
      <c r="F5" s="107">
        <f t="shared" si="2"/>
        <v>0</v>
      </c>
    </row>
    <row r="6" spans="1:25" ht="15.75" x14ac:dyDescent="0.35">
      <c r="A6" s="224"/>
      <c r="B6" s="279"/>
      <c r="C6" s="250"/>
      <c r="D6" s="136"/>
      <c r="E6" s="108">
        <f t="shared" ref="E6:F6" si="3">D6+$C$5</f>
        <v>0</v>
      </c>
      <c r="F6" s="108">
        <f t="shared" si="3"/>
        <v>0</v>
      </c>
    </row>
    <row r="7" spans="1:25" ht="33" customHeight="1" x14ac:dyDescent="0.35">
      <c r="A7" s="81" t="s">
        <v>215</v>
      </c>
      <c r="B7" s="79" t="s">
        <v>216</v>
      </c>
      <c r="C7" s="136"/>
      <c r="D7" s="107">
        <f t="shared" ref="D7:F7" si="4">$C$7*D5</f>
        <v>0</v>
      </c>
      <c r="E7" s="107">
        <f t="shared" si="4"/>
        <v>0</v>
      </c>
      <c r="F7" s="107">
        <f t="shared" si="4"/>
        <v>0</v>
      </c>
    </row>
    <row r="8" spans="1:25" ht="34.5" customHeight="1" x14ac:dyDescent="0.35">
      <c r="A8" s="56" t="s">
        <v>217</v>
      </c>
      <c r="B8" s="79" t="s">
        <v>218</v>
      </c>
      <c r="C8" s="136"/>
      <c r="D8" s="107">
        <f t="shared" ref="D8:F8" si="5">$C$8*D7</f>
        <v>0</v>
      </c>
      <c r="E8" s="107">
        <f t="shared" si="5"/>
        <v>0</v>
      </c>
      <c r="F8" s="107">
        <f t="shared" si="5"/>
        <v>0</v>
      </c>
    </row>
    <row r="9" spans="1:25" ht="17.25" x14ac:dyDescent="0.35">
      <c r="A9" s="252"/>
      <c r="B9" s="242"/>
      <c r="C9" s="242"/>
      <c r="D9" s="242"/>
      <c r="E9" s="242"/>
      <c r="F9" s="243"/>
    </row>
    <row r="10" spans="1:25" s="73" customFormat="1" ht="32.25" thickBot="1" x14ac:dyDescent="0.4">
      <c r="A10" s="71" t="s">
        <v>219</v>
      </c>
      <c r="B10" s="82" t="s">
        <v>220</v>
      </c>
      <c r="C10" s="83"/>
      <c r="D10" s="106">
        <f t="shared" ref="D10:F10" si="6">$C$10*D8</f>
        <v>0</v>
      </c>
      <c r="E10" s="106">
        <f t="shared" si="6"/>
        <v>0</v>
      </c>
      <c r="F10" s="106">
        <f t="shared" si="6"/>
        <v>0</v>
      </c>
    </row>
    <row r="11" spans="1:25" ht="15.75" thickTop="1" x14ac:dyDescent="0.35"/>
  </sheetData>
  <sheetProtection sheet="1" objects="1" scenarios="1"/>
  <mergeCells count="6">
    <mergeCell ref="A1:F1"/>
    <mergeCell ref="A9:F9"/>
    <mergeCell ref="B2:C2"/>
    <mergeCell ref="A5:A6"/>
    <mergeCell ref="B5:B6"/>
    <mergeCell ref="C5:C6"/>
  </mergeCells>
  <pageMargins left="0.7" right="0.7" top="0.75" bottom="0.75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BD980E8E6D8842B62C624781F52C72" ma:contentTypeVersion="12" ma:contentTypeDescription="Create a new document." ma:contentTypeScope="" ma:versionID="627ee3266de6bc1a18849dba51de3214">
  <xsd:schema xmlns:xsd="http://www.w3.org/2001/XMLSchema" xmlns:xs="http://www.w3.org/2001/XMLSchema" xmlns:p="http://schemas.microsoft.com/office/2006/metadata/properties" xmlns:ns2="926fd46c-697a-4eb5-9a1f-2dcc67a8f791" xmlns:ns3="3850dad2-08ec-46e2-bf4c-a2af81d6e245" targetNamespace="http://schemas.microsoft.com/office/2006/metadata/properties" ma:root="true" ma:fieldsID="506ad5414d404d32589a6dbcd81b3a24" ns2:_="" ns3:_="">
    <xsd:import namespace="926fd46c-697a-4eb5-9a1f-2dcc67a8f791"/>
    <xsd:import namespace="3850dad2-08ec-46e2-bf4c-a2af81d6e2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fd46c-697a-4eb5-9a1f-2dcc67a8f7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50dad2-08ec-46e2-bf4c-a2af81d6e24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CE53EF-1FCF-449B-9532-5AA2F407BD65}">
  <ds:schemaRefs>
    <ds:schemaRef ds:uri="http://purl.org/dc/elements/1.1/"/>
    <ds:schemaRef ds:uri="http://schemas.microsoft.com/office/2006/metadata/properties"/>
    <ds:schemaRef ds:uri="8c813e63-c33a-400e-8ffd-1ae91a7b6c3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2cd3132b-fa35-41aa-a1c7-a1d7593fbecf"/>
    <ds:schemaRef ds:uri="http://purl.org/dc/dcmitype/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7A19B41-B151-418A-AA77-5832B7BCF0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185C9A-7AFF-458B-BB6D-CAEB9CBBC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6fd46c-697a-4eb5-9a1f-2dcc67a8f791"/>
    <ds:schemaRef ds:uri="3850dad2-08ec-46e2-bf4c-a2af81d6e2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ECPs</vt:lpstr>
      <vt:lpstr>Implants</vt:lpstr>
      <vt:lpstr>Female Condom</vt:lpstr>
      <vt:lpstr>PPH</vt:lpstr>
      <vt:lpstr>Calibrated drapes</vt:lpstr>
      <vt:lpstr>Severe hypertension</vt:lpstr>
      <vt:lpstr>Eclampsia</vt:lpstr>
      <vt:lpstr>RDS-ACS</vt:lpstr>
      <vt:lpstr>Resuscitation</vt:lpstr>
      <vt:lpstr>Cord care- CHX</vt:lpstr>
      <vt:lpstr>PSBI</vt:lpstr>
      <vt:lpstr>Pneumonia</vt:lpstr>
      <vt:lpstr>Pneumonia (simplified)</vt:lpstr>
      <vt:lpstr>Diarrhea</vt:lpstr>
      <vt:lpstr>Diarrhea (simplified)</vt:lpstr>
      <vt:lpstr>PSBI-VSD  (Filled)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Oumer,Andualem</dc:creator>
  <cp:keywords/>
  <dc:description/>
  <cp:lastModifiedBy>Briggs,Jane</cp:lastModifiedBy>
  <cp:revision/>
  <dcterms:created xsi:type="dcterms:W3CDTF">2015-06-05T18:17:20Z</dcterms:created>
  <dcterms:modified xsi:type="dcterms:W3CDTF">2025-03-26T16:46:38Z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0x010100DDBD980E8E6D8842B62C624781F52C72</vt:lpwstr>
  </property>
</Properties>
</file>